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omments5.xml" ContentType="application/vnd.openxmlformats-officedocument.spreadsheetml.comments+xml"/>
  <Override PartName="/xl/drawings/drawing3.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1- Excel-neu\"/>
    </mc:Choice>
  </mc:AlternateContent>
  <xr:revisionPtr revIDLastSave="0" documentId="13_ncr:1_{50B6C54F-412F-4AB3-8727-D2609463FEB1}" xr6:coauthVersionLast="47" xr6:coauthVersionMax="47" xr10:uidLastSave="{00000000-0000-0000-0000-000000000000}"/>
  <bookViews>
    <workbookView xWindow="3780" yWindow="345" windowWidth="29580" windowHeight="18690" tabRatio="720" xr2:uid="{00000000-000D-0000-FFFF-FFFF00000000}"/>
  </bookViews>
  <sheets>
    <sheet name="Textformeln" sheetId="6" r:id="rId1"/>
    <sheet name="Texte trennen" sheetId="4" r:id="rId2"/>
    <sheet name="Glaetten Verketten IstKtext" sheetId="2" r:id="rId3"/>
    <sheet name="Kostenträgerblatt" sheetId="3" r:id="rId4"/>
    <sheet name="Tendenzanzeige" sheetId="8" r:id="rId5"/>
    <sheet name="Tendenzanzeige Excel 2003" sheetId="5" r:id="rId6"/>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16" i="8" l="1"/>
  <c r="D17" i="8"/>
  <c r="D18" i="8"/>
  <c r="D19" i="8"/>
  <c r="D15" i="8"/>
  <c r="F19" i="8"/>
  <c r="F18" i="8"/>
  <c r="F17" i="8"/>
  <c r="F16" i="8"/>
  <c r="F15" i="8"/>
  <c r="D35" i="8"/>
  <c r="G35" i="8" s="1"/>
  <c r="C35" i="8"/>
  <c r="D34" i="8"/>
  <c r="C34" i="8"/>
  <c r="D33" i="8"/>
  <c r="G33" i="8" s="1"/>
  <c r="C33" i="8"/>
  <c r="D32" i="8"/>
  <c r="C32" i="8"/>
  <c r="F31" i="8"/>
  <c r="D31" i="8"/>
  <c r="C31" i="8"/>
  <c r="D30" i="8"/>
  <c r="G30" i="8" s="1"/>
  <c r="C30" i="8"/>
  <c r="D29" i="8"/>
  <c r="D15" i="5"/>
  <c r="D16" i="5"/>
  <c r="D17" i="5"/>
  <c r="D14" i="5"/>
  <c r="E4" i="4"/>
  <c r="E9" i="4"/>
  <c r="G9" i="4" s="1"/>
  <c r="E5" i="4"/>
  <c r="E25" i="4"/>
  <c r="E24" i="4"/>
  <c r="E23" i="4"/>
  <c r="G23" i="4" s="1"/>
  <c r="E22" i="4"/>
  <c r="E21" i="4"/>
  <c r="E20" i="4"/>
  <c r="E19" i="4"/>
  <c r="E18" i="4"/>
  <c r="E17" i="4"/>
  <c r="E16" i="4"/>
  <c r="E15" i="4"/>
  <c r="G15" i="4" s="1"/>
  <c r="E14" i="4"/>
  <c r="E13" i="4"/>
  <c r="G13" i="4" s="1"/>
  <c r="E12" i="4"/>
  <c r="E11" i="4"/>
  <c r="G11" i="4" s="1"/>
  <c r="E10" i="4"/>
  <c r="E8" i="4"/>
  <c r="G8" i="4" s="1"/>
  <c r="D29" i="4" s="1"/>
  <c r="E7" i="4"/>
  <c r="E6" i="4"/>
  <c r="G6" i="4" s="1"/>
  <c r="G10" i="4"/>
  <c r="G12" i="4"/>
  <c r="G14" i="4"/>
  <c r="G16" i="4"/>
  <c r="G24" i="4"/>
  <c r="G25" i="4"/>
  <c r="G4" i="4"/>
  <c r="G5" i="4"/>
  <c r="G7" i="4"/>
  <c r="G17" i="4"/>
  <c r="G18" i="4"/>
  <c r="G19" i="4"/>
  <c r="G20" i="4"/>
  <c r="G21" i="4"/>
  <c r="G22" i="4"/>
  <c r="B29" i="4"/>
  <c r="B30" i="4"/>
  <c r="F26" i="4"/>
  <c r="D5" i="4"/>
  <c r="D6" i="4"/>
  <c r="D7" i="4"/>
  <c r="D8" i="4"/>
  <c r="D9" i="4"/>
  <c r="F33" i="4" s="1"/>
  <c r="D10" i="4"/>
  <c r="D11" i="4"/>
  <c r="D12" i="4"/>
  <c r="D13" i="4"/>
  <c r="D14" i="4"/>
  <c r="D15" i="4"/>
  <c r="D16" i="4"/>
  <c r="D17" i="4"/>
  <c r="D18" i="4"/>
  <c r="D19" i="4"/>
  <c r="D20" i="4"/>
  <c r="D21" i="4"/>
  <c r="D22" i="4"/>
  <c r="D23" i="4"/>
  <c r="D24" i="4"/>
  <c r="D25" i="4"/>
  <c r="D4" i="4"/>
  <c r="H6" i="3"/>
  <c r="H7" i="3" s="1"/>
  <c r="H9" i="3"/>
  <c r="H10" i="3" s="1"/>
  <c r="H12" i="3"/>
  <c r="H13" i="3" s="1"/>
  <c r="H16" i="3"/>
  <c r="H17" i="3"/>
  <c r="I6" i="3"/>
  <c r="I8" i="3" s="1"/>
  <c r="I7" i="3"/>
  <c r="I9" i="3"/>
  <c r="I10" i="3" s="1"/>
  <c r="I12" i="3"/>
  <c r="I13" i="3" s="1"/>
  <c r="I14" i="3" s="1"/>
  <c r="I16" i="3"/>
  <c r="I17" i="3"/>
  <c r="C7" i="3"/>
  <c r="C8" i="3"/>
  <c r="C10" i="3"/>
  <c r="C11" i="3" s="1"/>
  <c r="E11" i="3" s="1"/>
  <c r="C13" i="3"/>
  <c r="C14" i="3" s="1"/>
  <c r="E14" i="3" s="1"/>
  <c r="D7" i="3"/>
  <c r="D8" i="3"/>
  <c r="D15" i="3" s="1"/>
  <c r="D18" i="3" s="1"/>
  <c r="D10" i="3"/>
  <c r="D11" i="3" s="1"/>
  <c r="D13" i="3"/>
  <c r="D14" i="3"/>
  <c r="E13" i="3"/>
  <c r="E7" i="3"/>
  <c r="J9" i="3"/>
  <c r="J12" i="3"/>
  <c r="J16" i="3"/>
  <c r="J17" i="3"/>
  <c r="H22" i="3"/>
  <c r="I22" i="3"/>
  <c r="J22" i="3"/>
  <c r="E9" i="3"/>
  <c r="E12" i="3"/>
  <c r="E16" i="3"/>
  <c r="E17" i="3"/>
  <c r="E22" i="3"/>
  <c r="E24" i="3"/>
  <c r="E25" i="3"/>
  <c r="E6" i="3"/>
  <c r="C18" i="2"/>
  <c r="D18" i="2" s="1"/>
  <c r="C14" i="2"/>
  <c r="D14" i="2" s="1"/>
  <c r="C15" i="2"/>
  <c r="D15" i="2"/>
  <c r="C11" i="2"/>
  <c r="D11" i="2" s="1"/>
  <c r="C13" i="2"/>
  <c r="D13" i="2" s="1"/>
  <c r="C9" i="2"/>
  <c r="D9" i="2" s="1"/>
  <c r="C16" i="2"/>
  <c r="D16" i="2"/>
  <c r="C17" i="2"/>
  <c r="D17" i="2" s="1"/>
  <c r="C6" i="2"/>
  <c r="D6" i="2" s="1"/>
  <c r="C7" i="2"/>
  <c r="D7" i="2" s="1"/>
  <c r="C10" i="2"/>
  <c r="D10" i="2"/>
  <c r="C12" i="2"/>
  <c r="D12" i="2" s="1"/>
  <c r="C8" i="2"/>
  <c r="D8" i="2" s="1"/>
  <c r="C5" i="4"/>
  <c r="C6" i="4"/>
  <c r="C7" i="4"/>
  <c r="C8" i="4"/>
  <c r="C9" i="4"/>
  <c r="C10" i="4"/>
  <c r="C11" i="4"/>
  <c r="C12" i="4"/>
  <c r="C13" i="4"/>
  <c r="C14" i="4"/>
  <c r="C15" i="4"/>
  <c r="C16" i="4"/>
  <c r="C17" i="4"/>
  <c r="C18" i="4"/>
  <c r="C19" i="4"/>
  <c r="C20" i="4"/>
  <c r="C21" i="4"/>
  <c r="C22" i="4"/>
  <c r="C23" i="4"/>
  <c r="C24" i="4"/>
  <c r="C25" i="4"/>
  <c r="C4" i="4"/>
  <c r="B25" i="4"/>
  <c r="B5" i="4"/>
  <c r="B6" i="4"/>
  <c r="B7" i="4"/>
  <c r="B8" i="4"/>
  <c r="B9" i="4"/>
  <c r="B10" i="4"/>
  <c r="B11" i="4"/>
  <c r="B12" i="4"/>
  <c r="B13" i="4"/>
  <c r="B14" i="4"/>
  <c r="B15" i="4"/>
  <c r="B16" i="4"/>
  <c r="B17" i="4"/>
  <c r="B18" i="4"/>
  <c r="B19" i="4"/>
  <c r="B20" i="4"/>
  <c r="B21" i="4"/>
  <c r="B22" i="4"/>
  <c r="B23" i="4"/>
  <c r="B24" i="4"/>
  <c r="B4" i="4"/>
  <c r="E28" i="5"/>
  <c r="E27" i="5"/>
  <c r="C26" i="5"/>
  <c r="C27" i="5"/>
  <c r="C28" i="5"/>
  <c r="C25" i="5"/>
  <c r="D24" i="5"/>
  <c r="D18" i="5"/>
  <c r="F15" i="5"/>
  <c r="F16" i="5"/>
  <c r="F17" i="5"/>
  <c r="F18" i="5"/>
  <c r="D27" i="5"/>
  <c r="D28" i="5"/>
  <c r="D26" i="5"/>
  <c r="E26" i="5" s="1"/>
  <c r="D25" i="5"/>
  <c r="E25" i="5" s="1"/>
  <c r="F14" i="5"/>
  <c r="F32" i="8" l="1"/>
  <c r="G32" i="8"/>
  <c r="E34" i="8"/>
  <c r="G34" i="8"/>
  <c r="E31" i="8"/>
  <c r="F34" i="8"/>
  <c r="G31" i="8"/>
  <c r="F33" i="8"/>
  <c r="E33" i="8"/>
  <c r="E30" i="8"/>
  <c r="F30" i="8"/>
  <c r="E35" i="8"/>
  <c r="E32" i="8"/>
  <c r="F35" i="8"/>
  <c r="D30" i="4"/>
  <c r="D31" i="4" s="1"/>
  <c r="B31" i="4"/>
  <c r="J7" i="3"/>
  <c r="F7" i="3" s="1"/>
  <c r="J10" i="3"/>
  <c r="D19" i="3"/>
  <c r="D20" i="3"/>
  <c r="D21" i="3" s="1"/>
  <c r="D23" i="3" s="1"/>
  <c r="D26" i="3" s="1"/>
  <c r="G26" i="4"/>
  <c r="C15" i="3"/>
  <c r="J13" i="3"/>
  <c r="F13" i="3" s="1"/>
  <c r="E8" i="3"/>
  <c r="E10" i="3"/>
  <c r="I11" i="3"/>
  <c r="I15" i="3" s="1"/>
  <c r="I18" i="3" s="1"/>
  <c r="J6" i="3"/>
  <c r="H14" i="3"/>
  <c r="J14" i="3" s="1"/>
  <c r="H11" i="3"/>
  <c r="H8" i="3"/>
  <c r="I19" i="3" l="1"/>
  <c r="I20" i="3"/>
  <c r="I21" i="3" s="1"/>
  <c r="I23" i="3" s="1"/>
  <c r="F10" i="3"/>
  <c r="J11" i="3"/>
  <c r="J8" i="3"/>
  <c r="H15" i="3"/>
  <c r="C18" i="3"/>
  <c r="E15" i="3"/>
  <c r="J15" i="3" l="1"/>
  <c r="H18" i="3"/>
  <c r="C20" i="3"/>
  <c r="E20" i="3" s="1"/>
  <c r="C19" i="3"/>
  <c r="E19" i="3" s="1"/>
  <c r="E18" i="3"/>
  <c r="I25" i="3"/>
  <c r="I24" i="3"/>
  <c r="I26" i="3" s="1"/>
  <c r="C21" i="3" l="1"/>
  <c r="H19" i="3"/>
  <c r="H20" i="3"/>
  <c r="J20" i="3" s="1"/>
  <c r="F20" i="3" s="1"/>
  <c r="J18" i="3"/>
  <c r="H21" i="3" l="1"/>
  <c r="J19" i="3"/>
  <c r="F19" i="3" s="1"/>
  <c r="H25" i="3"/>
  <c r="J25" i="3" s="1"/>
  <c r="H24" i="3"/>
  <c r="J24" i="3" s="1"/>
  <c r="E21" i="3"/>
  <c r="C23" i="3"/>
  <c r="C26" i="3" l="1"/>
  <c r="E26" i="3" s="1"/>
  <c r="E23" i="3"/>
  <c r="F24" i="3"/>
  <c r="F25" i="3"/>
  <c r="H23" i="3"/>
  <c r="J21" i="3"/>
  <c r="H26" i="3" l="1"/>
  <c r="J26" i="3" s="1"/>
  <c r="J2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5" authorId="0" shapeId="0" xr:uid="{00000000-0006-0000-0000-000001000000}">
      <text>
        <r>
          <rPr>
            <sz val="8"/>
            <color indexed="81"/>
            <rFont val="Tahoma"/>
            <family val="2"/>
          </rPr>
          <t xml:space="preserve">
Die Funktion </t>
        </r>
        <r>
          <rPr>
            <b/>
            <sz val="8"/>
            <color indexed="81"/>
            <rFont val="Tahoma"/>
            <family val="2"/>
          </rPr>
          <t>Verketten</t>
        </r>
        <r>
          <rPr>
            <sz val="8"/>
            <color indexed="81"/>
            <rFont val="Tahoma"/>
            <family val="2"/>
          </rPr>
          <t xml:space="preserve"> fügt Bis zu 30 Texte (Zellen) zusammen oder übernimmt zwischen zwei Strichpunkten Texteingaben wenn diese Eingabe von Text zwischen zwei Anführungszeichen erfolgt. Die Eingabe von z. B " " bewirkt bei der Verkettung das Einfügen eines Leerzeichens zwischen zwei Zeichenfolgen. Die Funktion hat folgenden Aufbau: 
</t>
        </r>
        <r>
          <rPr>
            <b/>
            <sz val="8"/>
            <color indexed="81"/>
            <rFont val="Tahoma"/>
            <family val="2"/>
          </rPr>
          <t xml:space="preserve">=VERKETTEN(Text1;Text2;….)
</t>
        </r>
        <r>
          <rPr>
            <sz val="8"/>
            <color indexed="81"/>
            <rFont val="Tahoma"/>
            <family val="2"/>
          </rPr>
          <t xml:space="preserve">
Die Funktion </t>
        </r>
        <r>
          <rPr>
            <b/>
            <sz val="8"/>
            <color indexed="81"/>
            <rFont val="Tahoma"/>
            <family val="2"/>
          </rPr>
          <t>Glätten</t>
        </r>
        <r>
          <rPr>
            <sz val="8"/>
            <color indexed="81"/>
            <rFont val="Tahoma"/>
            <family val="2"/>
          </rPr>
          <t xml:space="preserve"> löscht Leerzeichen in einem Text und hat folgenden Aufbau: 
</t>
        </r>
        <r>
          <rPr>
            <b/>
            <sz val="8"/>
            <color indexed="81"/>
            <rFont val="Tahoma"/>
            <family val="2"/>
          </rPr>
          <t>=GLÄTTEN(Text)</t>
        </r>
        <r>
          <rPr>
            <sz val="8"/>
            <color indexed="81"/>
            <rFont val="Tahoma"/>
            <family val="2"/>
          </rPr>
          <t xml:space="preserve">
Die Funktion </t>
        </r>
        <r>
          <rPr>
            <b/>
            <sz val="8"/>
            <color indexed="81"/>
            <rFont val="Tahoma"/>
            <family val="2"/>
          </rPr>
          <t>Isttext</t>
        </r>
        <r>
          <rPr>
            <sz val="8"/>
            <color indexed="81"/>
            <rFont val="Tahoma"/>
            <family val="2"/>
          </rPr>
          <t xml:space="preserve"> gibt "WAHR" zurück wenn der Inhalt der Zelle Text ist und hat folgenden Aufbau: 
=</t>
        </r>
        <r>
          <rPr>
            <b/>
            <sz val="8"/>
            <color indexed="81"/>
            <rFont val="Tahoma"/>
            <family val="2"/>
          </rPr>
          <t xml:space="preserve">ISTTEXT(Wert)
</t>
        </r>
        <r>
          <rPr>
            <sz val="8"/>
            <color indexed="81"/>
            <rFont val="Tahoma"/>
            <family val="2"/>
          </rPr>
          <t xml:space="preserve">
Die Funktion </t>
        </r>
        <r>
          <rPr>
            <b/>
            <sz val="8"/>
            <color indexed="81"/>
            <rFont val="Tahoma"/>
            <family val="2"/>
          </rPr>
          <t>Iskttext</t>
        </r>
        <r>
          <rPr>
            <sz val="8"/>
            <color indexed="81"/>
            <rFont val="Tahoma"/>
            <family val="2"/>
          </rPr>
          <t xml:space="preserve"> gibt "WAHR" zurück wenn der Inhalt der Zelle kein Text ist und hat folgenden Aufbau: 
</t>
        </r>
        <r>
          <rPr>
            <b/>
            <sz val="8"/>
            <color indexed="81"/>
            <rFont val="Tahoma"/>
            <family val="2"/>
          </rPr>
          <t>=ISTKTEXT(Wert)</t>
        </r>
        <r>
          <rPr>
            <sz val="8"/>
            <color indexed="81"/>
            <rFont val="Tahoma"/>
            <family val="2"/>
          </rPr>
          <t xml:space="preserve">
Die Funktion </t>
        </r>
        <r>
          <rPr>
            <b/>
            <sz val="8"/>
            <color indexed="81"/>
            <rFont val="Tahoma"/>
            <family val="2"/>
          </rPr>
          <t>Istzahl</t>
        </r>
        <r>
          <rPr>
            <sz val="8"/>
            <color indexed="81"/>
            <rFont val="Tahoma"/>
            <family val="2"/>
          </rPr>
          <t xml:space="preserve"> gibt "WAHR" zurück wenn der Inhalt der Zelle eine Zahl ist und hat folgenden Aufbau: 
</t>
        </r>
        <r>
          <rPr>
            <b/>
            <sz val="8"/>
            <color indexed="81"/>
            <rFont val="Tahoma"/>
            <family val="2"/>
          </rPr>
          <t xml:space="preserve">=ISTZAHL(Wert)
</t>
        </r>
        <r>
          <rPr>
            <sz val="8"/>
            <color indexed="81"/>
            <rFont val="Tahoma"/>
            <family val="2"/>
          </rPr>
          <t xml:space="preserve">
Die Funktion </t>
        </r>
        <r>
          <rPr>
            <b/>
            <sz val="8"/>
            <color indexed="81"/>
            <rFont val="Tahoma"/>
            <family val="2"/>
          </rPr>
          <t>Istleer</t>
        </r>
        <r>
          <rPr>
            <sz val="8"/>
            <color indexed="81"/>
            <rFont val="Tahoma"/>
            <family val="2"/>
          </rPr>
          <t xml:space="preserve"> gibt "WAHR" zurück wenn der Inhalt keinen Inhalt enthält und hat folgenden Aufbau: 
</t>
        </r>
        <r>
          <rPr>
            <b/>
            <sz val="8"/>
            <color indexed="81"/>
            <rFont val="Tahoma"/>
            <family val="2"/>
          </rPr>
          <t xml:space="preserve">=ISTLEER(Wert)
</t>
        </r>
        <r>
          <rPr>
            <sz val="8"/>
            <color indexed="81"/>
            <rFont val="Tahoma"/>
            <family val="2"/>
          </rPr>
          <t xml:space="preserve">Die Funktion </t>
        </r>
        <r>
          <rPr>
            <b/>
            <sz val="8"/>
            <color indexed="81"/>
            <rFont val="Tahoma"/>
            <family val="2"/>
          </rPr>
          <t xml:space="preserve">Rechts </t>
        </r>
        <r>
          <rPr>
            <sz val="8"/>
            <color indexed="81"/>
            <rFont val="Tahoma"/>
            <family val="2"/>
          </rPr>
          <t xml:space="preserve">gibt das letzte oder die Anzahl der letzten Zeichen einer Zeichenfolge der Zelle zurück. Sie hat folgenden Aufbau:
</t>
        </r>
        <r>
          <rPr>
            <b/>
            <sz val="8"/>
            <color indexed="81"/>
            <rFont val="Tahoma"/>
            <family val="2"/>
          </rPr>
          <t xml:space="preserve">=RECHTS(Text;Anzahl_Zeichen)
</t>
        </r>
        <r>
          <rPr>
            <sz val="8"/>
            <color indexed="81"/>
            <rFont val="Tahoma"/>
            <family val="2"/>
          </rPr>
          <t xml:space="preserve">Die Funktion </t>
        </r>
        <r>
          <rPr>
            <b/>
            <sz val="8"/>
            <color indexed="81"/>
            <rFont val="Tahoma"/>
            <family val="2"/>
          </rPr>
          <t>Links</t>
        </r>
        <r>
          <rPr>
            <sz val="8"/>
            <color indexed="81"/>
            <rFont val="Tahoma"/>
            <family val="2"/>
          </rPr>
          <t xml:space="preserve"> gibt das erste oder die Anzahl der ersten Zeichen einer Zeichenfolge der Zelle zurück. Sie hat folgenden Aufbau:
</t>
        </r>
        <r>
          <rPr>
            <b/>
            <sz val="8"/>
            <color indexed="81"/>
            <rFont val="Tahoma"/>
            <family val="2"/>
          </rPr>
          <t xml:space="preserve">
=LINKS(Text;Anzahl_Zeichen)
</t>
        </r>
        <r>
          <rPr>
            <sz val="8"/>
            <color indexed="81"/>
            <rFont val="Tahoma"/>
            <family val="2"/>
          </rPr>
          <t xml:space="preserve">Die Funktion </t>
        </r>
        <r>
          <rPr>
            <b/>
            <sz val="8"/>
            <color indexed="81"/>
            <rFont val="Tahoma"/>
            <family val="2"/>
          </rPr>
          <t>Teil</t>
        </r>
        <r>
          <rPr>
            <sz val="8"/>
            <color indexed="81"/>
            <rFont val="Tahoma"/>
            <family val="2"/>
          </rPr>
          <t xml:space="preserve"> gibt aus einer längeren Zeichenfolge eine bestimme Anzahl der Zeichenfolge der Zelle zurück. Sie hat folgenden Aufbau:
</t>
        </r>
        <r>
          <rPr>
            <b/>
            <sz val="8"/>
            <color indexed="81"/>
            <rFont val="Tahoma"/>
            <family val="2"/>
          </rPr>
          <t xml:space="preserve">
=TEIL(Text;Erstes_Zeichen;Anzahl_Zeichen)
</t>
        </r>
        <r>
          <rPr>
            <sz val="8"/>
            <color indexed="81"/>
            <rFont val="Tahoma"/>
            <family val="2"/>
          </rPr>
          <t>Die Funktion</t>
        </r>
        <r>
          <rPr>
            <b/>
            <sz val="8"/>
            <color indexed="81"/>
            <rFont val="Tahoma"/>
            <family val="2"/>
          </rPr>
          <t xml:space="preserve"> Länge </t>
        </r>
        <r>
          <rPr>
            <sz val="8"/>
            <color indexed="81"/>
            <rFont val="Tahoma"/>
            <family val="2"/>
          </rPr>
          <t>gibt die Anzahl der Zeichen eines Feldes aus, z. B. =Länge(A3).</t>
        </r>
        <r>
          <rPr>
            <b/>
            <sz val="8"/>
            <color indexed="81"/>
            <rFont val="Tahoma"/>
            <family val="2"/>
          </rPr>
          <t xml:space="preserve">
=Länge(Text)</t>
        </r>
      </text>
    </comment>
    <comment ref="A105" authorId="0" shapeId="0" xr:uid="{00000000-0006-0000-0000-000002000000}">
      <text>
        <r>
          <rPr>
            <b/>
            <sz val="8"/>
            <color indexed="81"/>
            <rFont val="Tahoma"/>
            <family val="2"/>
          </rPr>
          <t xml:space="preserve">Arbeitsauftrag:
</t>
        </r>
        <r>
          <rPr>
            <sz val="8"/>
            <color indexed="81"/>
            <rFont val="Tahoma"/>
            <family val="2"/>
          </rPr>
          <t>1. Geben Sie in der Kopzeile Ihren Namen und das heutige Datum ein.
2. Drucken Sie Tabelle einschließlich der Kommentare aus.</t>
        </r>
        <r>
          <rPr>
            <sz val="8"/>
            <color indexed="81"/>
            <rFont val="Tahoma"/>
            <family val="2"/>
          </rPr>
          <t xml:space="preserve">
3. Lesen Sie die Formeln durch und prägen Sie sich diese ein.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33" authorId="0" shapeId="0" xr:uid="{00000000-0006-0000-0100-000001000000}">
      <text>
        <r>
          <rPr>
            <b/>
            <sz val="8"/>
            <color indexed="81"/>
            <rFont val="Tahoma"/>
            <family val="2"/>
          </rPr>
          <t xml:space="preserve">Arbeitsauftrag:
</t>
        </r>
        <r>
          <rPr>
            <sz val="8"/>
            <color indexed="81"/>
            <rFont val="Tahoma"/>
            <family val="2"/>
          </rPr>
          <t>1. Fügen Sie nach der Spalte A vier Spalten ein.
2. Trennen Sie die Kontenbezeichnung in den folgenden vier Spalten in a) Kontonummer, b) Umsatzerlöse Handelswaren, c) Prouktbezeichnung und d) Umsatzssteuersatz mit Hilfe der Textfunktionen.
3. Geben Sie den vier Spalten  passende Überschriften.</t>
        </r>
        <r>
          <rPr>
            <sz val="8"/>
            <color indexed="81"/>
            <rFont val="Tahoma"/>
            <family val="2"/>
          </rPr>
          <t xml:space="preserve">
4. Formatieren Sie den Umsatz in €.
5. Sortieren Sie die Tabelle nach den Umsatzsteuersätzen.
5. Berechnen Sie in einer neuen Spalte die Umsatzsteuerbeträge und geben Sie der Spalte eine Überschrift.
6. Berechnen Sie in neuen Zeilen die Gesamtumsätze je Steuersatz und die zugehörigen Umsatzsteuerbeträge.
7. Berechnen Sie in einer neuen Zeile den Gesatmumsatz und die gesamte Umsatzsteuer für das Unternehmen.
8. Benennen Sie berechneten Werten mit einer Überschrift in den neuen Zeilen.
9. Geben Sie der Tabelle eine Überschrift. Die Firma Bürobedarf und Buchhandlung Maus GmbH hat die Umsätze erzielt.
10. Geben Sie der Tabelle einen sinnvollen Rahmen.
11. Formatieren Sie die Tabelle so, dass Textfelder die zur Umsatzgruppe 7 % gehören die Farbe Hellblau  und die dazughörigen Kontonummern Euro-Beträge ein noch helleres Blau erhalten und dass Textfelder die zur Umsatzgruppe 19 % gehören die Farbe Hellgrün und die dazugehörigen Kontonummern und Euro-Beträge ein noch helleres Grün erhalten.
12. Setzen Sie in einer Kopfzeile Ihren Namen ein und das heutige Datum.
13. Formatieren Sie die Tabelle so, dass diese einschließlich Kommentarfeld auf eine DIN A 4 Seite paßt. 
14. Drucken Sie die fertige Tabelle aus.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31" authorId="0" shapeId="0" xr:uid="{00000000-0006-0000-0200-000001000000}">
      <text>
        <r>
          <rPr>
            <b/>
            <sz val="8"/>
            <color indexed="81"/>
            <rFont val="Tahoma"/>
            <family val="2"/>
          </rPr>
          <t xml:space="preserve">Arbeitsauftrag:
</t>
        </r>
        <r>
          <rPr>
            <sz val="8"/>
            <color indexed="81"/>
            <rFont val="Tahoma"/>
            <family val="2"/>
          </rPr>
          <t>1. Ersetzen Sie in bei der Produktnummer alle "B" durch ein "K" mit dem Befehl "Ersetzen...".
2. Fügen Sie nach der Spalte B zwei Spalten ein, setzen Sie einen ansprechenden Rahmen und geben der Tabelle eine Überschrift.
3. Entfernen Sie die Leerzeichen bei der Produktnummer in der eingefügten Spalte C.</t>
        </r>
        <r>
          <rPr>
            <sz val="8"/>
            <color indexed="81"/>
            <rFont val="Tahoma"/>
            <family val="2"/>
          </rPr>
          <t xml:space="preserve">
4. Verketten Sie die Produktart und die Produktnummer in der eingefügten Spalte D. Zwischen der Produktbezeichnung und der Produktnummer soll ein Leerzeichen stehen.
5. Geben Sie der neuen Spalte eine Überschrift.
6. Sortieren Sie die Produkte alphabetisch nach der neuen Produktbezeichnung.
7. Verwenden Sie die Bedingte Formatierung und formatieren </t>
        </r>
        <r>
          <rPr>
            <sz val="8"/>
            <color indexed="13"/>
            <rFont val="Tahoma"/>
            <family val="2"/>
          </rPr>
          <t>Sie keinen Text Hellgelb</t>
        </r>
        <r>
          <rPr>
            <sz val="8"/>
            <color indexed="81"/>
            <rFont val="Tahoma"/>
            <family val="2"/>
          </rPr>
          <t xml:space="preserve"> und </t>
        </r>
        <r>
          <rPr>
            <sz val="8"/>
            <color indexed="12"/>
            <rFont val="Tahoma"/>
            <family val="2"/>
          </rPr>
          <t>Text Hellblau</t>
        </r>
        <r>
          <rPr>
            <sz val="8"/>
            <color indexed="81"/>
            <rFont val="Tahoma"/>
            <family val="2"/>
          </rPr>
          <t>.
8. Richten Sie die Seite so ein, dass Sie auf eine DIN A 4 Seite einschließlich Kommentar gedruckt wird.
9. Geben Sie in einer Fußzeile Ihren Namen und das Datum ein.
10. Drucken Sie die Tabelle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30" authorId="0" shapeId="0" xr:uid="{00000000-0006-0000-0300-000001000000}">
      <text>
        <r>
          <rPr>
            <b/>
            <sz val="8"/>
            <color indexed="81"/>
            <rFont val="Tahoma"/>
            <family val="2"/>
          </rPr>
          <t>Arbeitsauftrag:</t>
        </r>
        <r>
          <rPr>
            <sz val="8"/>
            <color indexed="81"/>
            <rFont val="Tahoma"/>
            <family val="2"/>
          </rPr>
          <t xml:space="preserve">
1. Berechnen Sie die Summe der Istkosten (=Istkosten K1 + Istkosten K2).
2. Berechnen Sie die Summe der Normalkosten (=Normalkosten K1 + Normalkosten K2).
3. Berechnen Sie in der Spalte Kostenabweichung die Kostenabweichung zwischen Normal- und Istkosten bei den Materialgemeinkosten, Fertigungsgemeinkosten 1, Fertigungsgemeinkosten 2, Verwaltungsgemeinkosten und Vertriebsgemeinkosten (Normalgemeinkosten - Istgemeinkosten).
4. Erstellen Sie eine "Bedingte Formatierung" für die Spalte A, bei der Textfelder Gelb und Leerzeilen der Tabelle Hellgelb eingefärbt werden.
5. Erstellen Sie eine "Bedingte Formatierung" für die Spalten B bis E, bei der die Überschriften bzw. Text in Hellorange, Zahlen in Gold und leere Felder in Gelbbraun eingefärbt werden.
6. Erstellen Sie eine "Bedingte Formatierung" für die Spalten G bis J, bei der die Überschriften bzw. Text in Aquamarin, Zahlen in Türkis und leere Felder in Helltürkis eingefärbt werden.
7. Erstellen Sie eine "Bedingte Formatierung" für die Spalte Kostenabweichung (F), wobei Zahlen größer oder gleich Null in Grün, Zahlen kleiner Null in Rot dargestellt werden sollen. Leere Felder sollen in der Farbe Grau (25 %) formatiert werden.
8. Gestalten Sie die Überschrift Kostenträgerblatt  ansprechend.
9. Geben Sie in der Kopfzeile Ihren Namen und das heutige Datum ein. Richten Sie die Tabelle so ein, dass diese einschließlich Kommentare auf ein DIN A 4 Querblatt gedruckt wird.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Roland</author>
  </authors>
  <commentList>
    <comment ref="A3" authorId="0" shapeId="0" xr:uid="{613E5A68-8B57-4D8E-B63C-2787D79EBD6C}">
      <text>
        <r>
          <rPr>
            <sz val="9"/>
            <color indexed="81"/>
            <rFont val="Segoe UI"/>
            <family val="2"/>
          </rPr>
          <t>1. Eine Hilfsformel zur Tendenzanzeige in das betreffende Feld eingeben.
2. Registerkarte "Start", Gruppe "Formatvorlagen", Befehl "Bedingte Formatierung", Befehl "Neue Regel"
3. Regeltyp "Alle Zellen basierend auf ihren Werten formatieren"
4. Formatstil wählen, Symbolart wählen, Werte eintragen, Typ wählen, ggf. Haken setzen "Nur Symbol anzeigen"</t>
        </r>
      </text>
    </comment>
    <comment ref="A8" authorId="0" shapeId="0" xr:uid="{EBA10C48-5DDB-4667-A930-BD1D4760E0F7}">
      <text>
        <r>
          <rPr>
            <b/>
            <sz val="16"/>
            <color indexed="81"/>
            <rFont val="Segoe UI"/>
            <family val="2"/>
          </rPr>
          <t>Beispiel Wertpapierdepot:</t>
        </r>
        <r>
          <rPr>
            <b/>
            <sz val="9"/>
            <color indexed="81"/>
            <rFont val="Segoe UI"/>
            <family val="2"/>
          </rPr>
          <t xml:space="preserve">
</t>
        </r>
        <r>
          <rPr>
            <sz val="9"/>
            <color indexed="81"/>
            <rFont val="Segoe UI"/>
            <family val="2"/>
          </rPr>
          <t xml:space="preserve">1. Als erstes ist es unbeding erforderlich in Feld E14 die Formel einzugeben: =WENN(E14&gt;C14;1;WENN(E14&lt;C14;-1;0)). Die 1 steht für der Kurs ist gestiegen, die -1 der Kurs ist gefallen und die 0 für der Kurs ist gleich geblieben.
2. Auf der Registerkarte "Start", Gruppe "Formatvorlagen", Befehl "Bedingte Formatierung" den Befehl "Neue Regel ..." auswählen.
3. Beim Regeltyp "Alle Zellen basierend auf ihren Werten formatieren" den Formatstil "Symbolsätze", die Symbolart "roter, gelber, grüner Pfeil", bei Wert &gt;=1, bei&gt;= darunter 0 und als Typ Zahl wählen. Den Haken bei "Nur Symbol anzeigen " setzen.
</t>
        </r>
      </text>
    </comment>
    <comment ref="A23" authorId="0" shapeId="0" xr:uid="{C3CBFAEA-B100-4044-B6F7-E5AE4F3B6BF1}">
      <text>
        <r>
          <rPr>
            <b/>
            <sz val="16"/>
            <color indexed="81"/>
            <rFont val="Segoe UI"/>
            <family val="2"/>
          </rPr>
          <t>Beispiel Absatz- und Umsatzentwicklung:</t>
        </r>
        <r>
          <rPr>
            <b/>
            <sz val="9"/>
            <color indexed="81"/>
            <rFont val="Segoe UI"/>
            <charset val="1"/>
          </rPr>
          <t xml:space="preserve">
</t>
        </r>
        <r>
          <rPr>
            <sz val="9"/>
            <color indexed="81"/>
            <rFont val="Segoe UI"/>
            <family val="2"/>
          </rPr>
          <t xml:space="preserve">1. Eingabe der geschachtelten Wenn-Formel, beispielsweise für Abweichungen &gt;20 %, &gt;10 % und 0 - 10 % also in C29 die Formel =WENN(B29&gt;1,2*B28;2;WENN(B29&gt;1,1*B28;1;(WENN(B29&lt;0,8*B28;-2;WENN(B29&lt;0,9*B28;-1;0)))))
</t>
        </r>
        <r>
          <rPr>
            <sz val="9"/>
            <color indexed="81"/>
            <rFont val="Segoe UI"/>
            <charset val="1"/>
          </rPr>
          <t xml:space="preserve">
2. Eingabe der geschachtelten Wenn-Formel für Abweichungen &gt;20 %, &gt;10 % und 0 - 10 % also in E29, F29 und G29 die Formel =WENN(D29&gt;1,2*D28;2;WENN(D29&gt;1,1*D28;1;(WENN(D29&lt;0,8*D28;-2;WENN(D29&lt;0,9*D28;-1;0)))))
3. Tipp: Kopieren Sie die Formeln aus dem Kommentar.
4. Schauen Sie sich die Wenn-Formel genau an und überlegen Sie was durch die Formel gemacht wird.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roland</author>
  </authors>
  <commentList>
    <comment ref="A4" authorId="0" shapeId="0" xr:uid="{00000000-0006-0000-0500-000001000000}">
      <text>
        <r>
          <rPr>
            <sz val="10"/>
            <color indexed="81"/>
            <rFont val="Arial"/>
            <family val="2"/>
          </rPr>
          <t>1. Zum Verständnis: Die Schriftart Windings 3 ersetzte viele Zeichen gleich durch Pfeile. Mit Menü "Einfügen", Befehl "Symbol" kann der Zeichensatz Windigns3 angeschaut werden. Bei allen gewöhnlichen Schriftarten gilt für die Buchstaben
"h" = windings3 "</t>
        </r>
        <r>
          <rPr>
            <sz val="10"/>
            <color indexed="81"/>
            <rFont val="Wingdings 3"/>
            <family val="1"/>
            <charset val="2"/>
          </rPr>
          <t>h</t>
        </r>
        <r>
          <rPr>
            <sz val="10"/>
            <color indexed="81"/>
            <rFont val="Arial"/>
            <family val="2"/>
          </rPr>
          <t>"
"n" = windings3 "</t>
        </r>
        <r>
          <rPr>
            <sz val="10"/>
            <color indexed="81"/>
            <rFont val="Wingdings 3"/>
            <family val="1"/>
            <charset val="2"/>
          </rPr>
          <t>n</t>
        </r>
        <r>
          <rPr>
            <sz val="10"/>
            <color indexed="81"/>
            <rFont val="Arial"/>
            <family val="2"/>
          </rPr>
          <t>"
"i" = windings3 "</t>
        </r>
        <r>
          <rPr>
            <sz val="10"/>
            <color indexed="81"/>
            <rFont val="Wingdings 3"/>
            <family val="1"/>
            <charset val="2"/>
          </rPr>
          <t>i</t>
        </r>
        <r>
          <rPr>
            <sz val="10"/>
            <color indexed="81"/>
            <rFont val="Arial"/>
            <family val="2"/>
          </rPr>
          <t>"
"k" = windings3 "</t>
        </r>
        <r>
          <rPr>
            <sz val="10"/>
            <color indexed="81"/>
            <rFont val="Wingdings 3"/>
            <family val="1"/>
            <charset val="2"/>
          </rPr>
          <t>k</t>
        </r>
        <r>
          <rPr>
            <sz val="10"/>
            <color indexed="81"/>
            <rFont val="Arial"/>
            <family val="2"/>
          </rPr>
          <t>".
"m" = windings3 "</t>
        </r>
        <r>
          <rPr>
            <sz val="10"/>
            <color indexed="81"/>
            <rFont val="Wingdings 3"/>
            <family val="1"/>
            <charset val="2"/>
          </rPr>
          <t>m</t>
        </r>
        <r>
          <rPr>
            <sz val="10"/>
            <color indexed="81"/>
            <rFont val="Arial"/>
            <family val="2"/>
          </rPr>
          <t>".
"g" = windings3 "</t>
        </r>
        <r>
          <rPr>
            <sz val="10"/>
            <color indexed="81"/>
            <rFont val="Wingdings 3"/>
            <family val="1"/>
            <charset val="2"/>
          </rPr>
          <t>g</t>
        </r>
        <r>
          <rPr>
            <sz val="10"/>
            <color indexed="81"/>
            <rFont val="Arial"/>
            <family val="2"/>
          </rPr>
          <t>".
2. Es wird eine geschachtelte "Wenn"-Formel mit normalemZeichensatz eingegeben. Also =Wenn(Feld1&gt;Feld2;"h";Wenn(Feld1&lt;Feld2;"i";"n")).
Feld1 und Feld2 sind durch die gewünschten Zellbezüge zu ersetzen.
3. Das Feld bzw. die Felder die die Formeln enthalten wo die Tendenzanzeige dargestellt werden soll, werden jetzt auf die Schriftart windings3 oder nach Arbeitsschritt 5 auf windings3 umgestellt.  
4. Ein waagrechter "n" wird bei nur genauer Übereinstimmung der beiden Zellen ausgegeben. Soll auch bei kleinen Abweichungen ein "n" ausgegeben werden, so wird ein Teil der "Wenn"-Formel mit einem Faktor gewichtet.Soll z. B. bis zu 10 % Abweichung ein waagrechter Pfeil ausgegeben werden, so lautet die "Wenn"-Formel also =Wenn(Feld1&gt;1,1*Feld2;"h";Wenn(Feld1&lt;0,9*Feld2;"i";"n")).
5. Die Pfeile sollen nun noch farbig dargestellt werden. Wir wählen im Menü "Format", Befehl "Bedingte Formatierung ...",  "Zellwert ist", wählen im Listenfeld "gleich", geben dann ihr Zeichen z. B. "h" ein und wählen schließlich noch die Schriftfarbe oder die Feldfarbe. Jetzt schließen Sie die bedingte Formatierung - Anmerkung: Sie können auch erst jetzt die Schriftart windings3 für die Felder mit Pfeiltasten wählen.
Ergänzung:
ggf. 6. Sie können natürlich auch selbst die passenden Pfeile durch probieren aus windings3 auswählen, oder bei Windows XP "Start, Programme, Zubehör Systemprogramme, Zeichentabelle" öffnen, zu Excel wechseln, die Formel von 2 . bis zur Position der Pfeiltaste eingeben, zur Zeichentabelle wechsel, doppelt auf den gewünschten Pfeil klicken, ihn kopieren, zu Excel wechseln und mit Strg-V einfügen. Nach der Eingabe der Formel die Schriftart in windings3 ändern.</t>
        </r>
      </text>
    </comment>
  </commentList>
</comments>
</file>

<file path=xl/sharedStrings.xml><?xml version="1.0" encoding="utf-8"?>
<sst xmlns="http://schemas.openxmlformats.org/spreadsheetml/2006/main" count="158" uniqueCount="130">
  <si>
    <t>Produktnummer</t>
  </si>
  <si>
    <t>Klebstoff</t>
  </si>
  <si>
    <t>Kostenträgerblatt</t>
  </si>
  <si>
    <t>Istkostenrechnung</t>
  </si>
  <si>
    <t>Kosten-abweichung</t>
  </si>
  <si>
    <t>Normalkostenrechnung</t>
  </si>
  <si>
    <t>Istkosten K1</t>
  </si>
  <si>
    <t>Istkosten K2</t>
  </si>
  <si>
    <t>Summe Istkosten</t>
  </si>
  <si>
    <t>Normalkosten K1</t>
  </si>
  <si>
    <t>Normalkosten K2</t>
  </si>
  <si>
    <t>Fertigungsmaterial</t>
  </si>
  <si>
    <t>+ Materialgemeinkosten</t>
  </si>
  <si>
    <t>= Materialkosten</t>
  </si>
  <si>
    <t>Fertigungslöhne 1</t>
  </si>
  <si>
    <t>+ Fertigungsgemeinkosten 1</t>
  </si>
  <si>
    <t>= Fertigungskosten 1</t>
  </si>
  <si>
    <t>Fertigungslöhne 2</t>
  </si>
  <si>
    <t>+ Fertigungsgemeinkosten 2</t>
  </si>
  <si>
    <t>= Fertigungskosten 2</t>
  </si>
  <si>
    <t>= Herstellkosten der Erzeugung</t>
  </si>
  <si>
    <t>- Bestandsmehrung</t>
  </si>
  <si>
    <t>+ Bestandsminderung</t>
  </si>
  <si>
    <t>= Herstellkosten des Umsatzes</t>
  </si>
  <si>
    <t>+ Verwaltungsgemeinkosten</t>
  </si>
  <si>
    <t>+ Vertriebsgemeinkosten</t>
  </si>
  <si>
    <t>= Selbstkosten</t>
  </si>
  <si>
    <t>Istzu-schlags-sätze</t>
  </si>
  <si>
    <t>Normal-zuschlags-sätze</t>
  </si>
  <si>
    <t>Summe Normalkosten</t>
  </si>
  <si>
    <t>Verkaufserlöse</t>
  </si>
  <si>
    <t>Umsatzergebnis</t>
  </si>
  <si>
    <t>+ Kostenüberdeckung</t>
  </si>
  <si>
    <t>- Kostenunterdeckung</t>
  </si>
  <si>
    <t>= Betriebsergebnis</t>
  </si>
  <si>
    <t xml:space="preserve">Text- und Istfunktionen </t>
  </si>
  <si>
    <t>Umsatz</t>
  </si>
  <si>
    <t>Konto</t>
  </si>
  <si>
    <t>5121 Umsatzerlöse Handelswaren Zeitschriften 7 %</t>
  </si>
  <si>
    <t>5125 Umsatzerlöse Handelswaren Kriminalromane 7 %</t>
  </si>
  <si>
    <t>5126 Umsatzerlöse Handelswaren Belletristik 7 %</t>
  </si>
  <si>
    <t>5122 Umsatzerlöse Handelswaren Fachbücher EDV 7 %</t>
  </si>
  <si>
    <t>5123 Umsatzerlöse Handelswaren Fachbücher Wirtschaft 7 %</t>
  </si>
  <si>
    <t>5127 Umsatzerlöse Handelswaren Fachbücher Medizin 7 %</t>
  </si>
  <si>
    <t>5129 Umsatzerlöse Handelswaren Kinderbücher 7 %</t>
  </si>
  <si>
    <t>5128 Umsatzerlöse Handelswaren Reiseliteratur 7 %</t>
  </si>
  <si>
    <t>5131 Umsatzerlöse Handelswaren Sciencefictionbücher 7 %</t>
  </si>
  <si>
    <t>5134 Umsatzerlöse Handelswaren Sonstige Literatur 7 %</t>
  </si>
  <si>
    <t>5133 Umsatzerlöse Handelswaren Kunstbücher 7 %</t>
  </si>
  <si>
    <t>Sekundenkleber</t>
  </si>
  <si>
    <t>Produktart</t>
  </si>
  <si>
    <t>Absatz</t>
  </si>
  <si>
    <t>Beispiel Wertpapierdepot</t>
  </si>
  <si>
    <t>Aktie</t>
  </si>
  <si>
    <t>Stückzahl</t>
  </si>
  <si>
    <t>Aktueller Börsenkurs</t>
  </si>
  <si>
    <t>Einstandspreis je Stück</t>
  </si>
  <si>
    <t>Einstandspreis insgesamt</t>
  </si>
  <si>
    <t>Commerzbank</t>
  </si>
  <si>
    <t>Intel</t>
  </si>
  <si>
    <t>Microsoft</t>
  </si>
  <si>
    <t>Deutsche Bank</t>
  </si>
  <si>
    <t>Wacker</t>
  </si>
  <si>
    <t>Tendenzanzeige darstellen</t>
  </si>
  <si>
    <t>Beispiel Absatz- und Umsatzentwicklung</t>
  </si>
  <si>
    <t>Qaurtal</t>
  </si>
  <si>
    <t>1. Quartal</t>
  </si>
  <si>
    <t>2. Quartal</t>
  </si>
  <si>
    <t>3. Quartal</t>
  </si>
  <si>
    <t>4. Quartal</t>
  </si>
  <si>
    <t>Entwicklung</t>
  </si>
  <si>
    <t>Kaufkosten:</t>
  </si>
  <si>
    <t>Vorjahr</t>
  </si>
  <si>
    <t>Umsatzerlöse Handelswaren</t>
  </si>
  <si>
    <t>Produktbezeichnung</t>
  </si>
  <si>
    <t>5109 Umsatzerlöse Handelswaren Füller 19 %</t>
  </si>
  <si>
    <t>5101 Umsatzerlöse Handelswaren Kugelschreiber 19 %</t>
  </si>
  <si>
    <t>5103 Umsatzerlöse Handelswaren Textmaker 19 %</t>
  </si>
  <si>
    <t>5108 Umsatzerlöse Handelswaren Geschenkartikel 19 %</t>
  </si>
  <si>
    <t>5142 Umsatzerlöse Handelswaren Bürostühle 19 %</t>
  </si>
  <si>
    <t>5145 Umsatzerlöse Handelswaren Drucker 19 %</t>
  </si>
  <si>
    <t>5146 Umsatzerlöse Handelswaren Faxgeräte 19 %</t>
  </si>
  <si>
    <t>5148 Umsatzerlöse Handelswaren Schreibtische 19 %</t>
  </si>
  <si>
    <t>5147 Umsatzerlöse Handelswaren Bürozubehör 19 %</t>
  </si>
  <si>
    <t>5124 Umsatzerlöse Handelswaren Fachbücher Recht 7 %</t>
  </si>
  <si>
    <t xml:space="preserve">                K160</t>
  </si>
  <si>
    <t xml:space="preserve">         K888</t>
  </si>
  <si>
    <t xml:space="preserve">       K610</t>
  </si>
  <si>
    <t xml:space="preserve">       K749</t>
  </si>
  <si>
    <t xml:space="preserve">     K285</t>
  </si>
  <si>
    <t xml:space="preserve">     K561</t>
  </si>
  <si>
    <t xml:space="preserve">    K180</t>
  </si>
  <si>
    <t xml:space="preserve">    K987</t>
  </si>
  <si>
    <t xml:space="preserve">   K298</t>
  </si>
  <si>
    <t>K100</t>
  </si>
  <si>
    <t>K125</t>
  </si>
  <si>
    <t>K185</t>
  </si>
  <si>
    <t>K345</t>
  </si>
  <si>
    <t>Produktnummer ohne Leerzeichen</t>
  </si>
  <si>
    <t>Produktbezeichnung mit Produktnummer</t>
  </si>
  <si>
    <t>5104 Umsatzerlöse Handelswaren Folienstiftex19 %</t>
  </si>
  <si>
    <t>Anmerkung: Glätten ist neben Länge notwendig,</t>
  </si>
  <si>
    <t>damit das Leerzeichen bei 19 % Text entfernt wird!</t>
  </si>
  <si>
    <t>siehe x als Leer bei 5104</t>
  </si>
  <si>
    <t>UST</t>
  </si>
  <si>
    <t>Bruttoumsatz</t>
  </si>
  <si>
    <t>Gesamtumsatz 7 % UST</t>
  </si>
  <si>
    <t>Gesamtumsatz 19 % UST</t>
  </si>
  <si>
    <t>Summe UST 7 %</t>
  </si>
  <si>
    <t>Summe UST 19 %</t>
  </si>
  <si>
    <t>Gesamt</t>
  </si>
  <si>
    <t>Umsätze und UST der Bürobedarf und Buchhandlung Maus GmbH</t>
  </si>
  <si>
    <t xml:space="preserve"> </t>
  </si>
  <si>
    <t>Umsatz-steuersatz</t>
  </si>
  <si>
    <t>Konto-nummer</t>
  </si>
  <si>
    <t>Tendenzanzeige darstellen Excel 2003</t>
  </si>
  <si>
    <t>Regeln anschauen und nachträglich verändern kann man unter Registerkarte "Start",  Gruppe "Formatforlagen", Befehl "Bedingte Formatierung", Befehl "Regeln verwalten"</t>
  </si>
  <si>
    <t>Tendenz Aanzeige</t>
  </si>
  <si>
    <t>Monate</t>
  </si>
  <si>
    <t>Tendenz Anzeige Absatz</t>
  </si>
  <si>
    <t>Tendenz Anzeige Umsatz</t>
  </si>
  <si>
    <t>Tendenz Anzeige Daten-balken</t>
  </si>
  <si>
    <t>Tendenz Anzeige 3-Farben-Skala</t>
  </si>
  <si>
    <t>Vorjahr Dezember</t>
  </si>
  <si>
    <t>Jan</t>
  </si>
  <si>
    <t>Feb</t>
  </si>
  <si>
    <t>Mrz</t>
  </si>
  <si>
    <t>Apr</t>
  </si>
  <si>
    <t>Mai</t>
  </si>
  <si>
    <t>Jun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</si>
</sst>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44" formatCode="_-* #,##0.00\ &quot;€&quot;_-;\-* #,##0.00\ &quot;€&quot;_-;_-* &quot;-&quot;??\ &quot;€&quot;_-;_-@_-"/>
  </numFmts>
  <fonts count="24" x14ac:knownFonts="1">
    <font>
      <sz val="10"/>
      <name val="Arial"/>
    </font>
    <font>
      <sz val="10"/>
      <name val="Arial"/>
      <family val="2"/>
    </font>
    <font>
      <sz val="8"/>
      <color indexed="81"/>
      <name val="Tahoma"/>
      <family val="2"/>
    </font>
    <font>
      <b/>
      <sz val="8"/>
      <color indexed="81"/>
      <name val="Tahoma"/>
      <family val="2"/>
    </font>
    <font>
      <sz val="8"/>
      <name val="Arial"/>
      <family val="2"/>
    </font>
    <font>
      <b/>
      <sz val="20"/>
      <name val="Arial"/>
      <family val="2"/>
    </font>
    <font>
      <b/>
      <sz val="10"/>
      <name val="Arial"/>
      <family val="2"/>
    </font>
    <font>
      <sz val="10"/>
      <name val="Century"/>
      <family val="1"/>
    </font>
    <font>
      <sz val="10"/>
      <color indexed="81"/>
      <name val="Arial"/>
      <family val="2"/>
    </font>
    <font>
      <sz val="10"/>
      <color indexed="81"/>
      <name val="Wingdings 3"/>
      <family val="1"/>
      <charset val="2"/>
    </font>
    <font>
      <b/>
      <sz val="14"/>
      <name val="Arial"/>
      <family val="2"/>
    </font>
    <font>
      <b/>
      <sz val="10"/>
      <name val="Wingdings 3"/>
      <family val="1"/>
      <charset val="2"/>
    </font>
    <font>
      <b/>
      <sz val="20"/>
      <name val="Wingdings 3"/>
      <family val="1"/>
      <charset val="2"/>
    </font>
    <font>
      <sz val="8"/>
      <color indexed="13"/>
      <name val="Tahoma"/>
      <family val="2"/>
    </font>
    <font>
      <sz val="8"/>
      <color indexed="12"/>
      <name val="Tahoma"/>
      <family val="2"/>
    </font>
    <font>
      <b/>
      <sz val="18"/>
      <name val="Arial"/>
      <family val="2"/>
    </font>
    <font>
      <sz val="10"/>
      <name val="Arial"/>
      <family val="2"/>
    </font>
    <font>
      <b/>
      <sz val="12"/>
      <name val="Arial"/>
      <family val="2"/>
    </font>
    <font>
      <sz val="10"/>
      <name val="Arial"/>
    </font>
    <font>
      <sz val="9"/>
      <color indexed="81"/>
      <name val="Segoe UI"/>
      <family val="2"/>
    </font>
    <font>
      <b/>
      <sz val="16"/>
      <color indexed="81"/>
      <name val="Segoe UI"/>
      <family val="2"/>
    </font>
    <font>
      <b/>
      <sz val="9"/>
      <color indexed="81"/>
      <name val="Segoe UI"/>
      <family val="2"/>
    </font>
    <font>
      <b/>
      <sz val="9"/>
      <color indexed="81"/>
      <name val="Segoe UI"/>
      <charset val="1"/>
    </font>
    <font>
      <sz val="9"/>
      <color indexed="81"/>
      <name val="Segoe UI"/>
      <charset val="1"/>
    </font>
  </fonts>
  <fills count="2">
    <fill>
      <patternFill patternType="none"/>
    </fill>
    <fill>
      <patternFill patternType="gray125"/>
    </fill>
  </fills>
  <borders count="1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5">
    <xf numFmtId="0" fontId="0" fillId="0" borderId="0"/>
    <xf numFmtId="44" fontId="1" fillId="0" borderId="0" applyFont="0" applyFill="0" applyBorder="0" applyAlignment="0" applyProtection="0"/>
    <xf numFmtId="44" fontId="1" fillId="0" borderId="0" applyFont="0" applyFill="0" applyBorder="0" applyAlignment="0" applyProtection="0"/>
    <xf numFmtId="0" fontId="16" fillId="0" borderId="0"/>
    <xf numFmtId="9" fontId="18" fillId="0" borderId="0" applyFont="0" applyFill="0" applyBorder="0" applyAlignment="0" applyProtection="0"/>
  </cellStyleXfs>
  <cellXfs count="51">
    <xf numFmtId="0" fontId="0" fillId="0" borderId="0" xfId="0"/>
    <xf numFmtId="0" fontId="6" fillId="0" borderId="1" xfId="0" applyFont="1" applyBorder="1" applyAlignment="1">
      <alignment horizontal="center" vertical="top" wrapText="1"/>
    </xf>
    <xf numFmtId="0" fontId="0" fillId="0" borderId="2" xfId="0" applyBorder="1"/>
    <xf numFmtId="0" fontId="0" fillId="0" borderId="3" xfId="0" applyBorder="1"/>
    <xf numFmtId="0" fontId="0" fillId="0" borderId="4" xfId="0" applyBorder="1"/>
    <xf numFmtId="0" fontId="7" fillId="0" borderId="0" xfId="0" applyFont="1"/>
    <xf numFmtId="3" fontId="0" fillId="0" borderId="0" xfId="0" applyNumberFormat="1"/>
    <xf numFmtId="0" fontId="10" fillId="0" borderId="0" xfId="0" applyFont="1"/>
    <xf numFmtId="8" fontId="0" fillId="0" borderId="0" xfId="0" applyNumberFormat="1"/>
    <xf numFmtId="44" fontId="0" fillId="0" borderId="0" xfId="2" applyFont="1"/>
    <xf numFmtId="0" fontId="12" fillId="0" borderId="0" xfId="0" applyFont="1" applyAlignment="1">
      <alignment horizontal="center"/>
    </xf>
    <xf numFmtId="0" fontId="11" fillId="0" borderId="0" xfId="0" applyFont="1" applyAlignment="1">
      <alignment horizontal="center"/>
    </xf>
    <xf numFmtId="44" fontId="0" fillId="0" borderId="0" xfId="0" applyNumberFormat="1"/>
    <xf numFmtId="44" fontId="0" fillId="0" borderId="3" xfId="2" applyFont="1" applyBorder="1"/>
    <xf numFmtId="44" fontId="0" fillId="0" borderId="4" xfId="0" applyNumberFormat="1" applyBorder="1"/>
    <xf numFmtId="2" fontId="0" fillId="0" borderId="0" xfId="0" applyNumberFormat="1"/>
    <xf numFmtId="4" fontId="0" fillId="0" borderId="2" xfId="0" applyNumberFormat="1" applyBorder="1"/>
    <xf numFmtId="4" fontId="0" fillId="0" borderId="3" xfId="0" applyNumberFormat="1" applyBorder="1"/>
    <xf numFmtId="4" fontId="0" fillId="0" borderId="4" xfId="0" applyNumberFormat="1" applyBorder="1"/>
    <xf numFmtId="10" fontId="0" fillId="0" borderId="2" xfId="0" applyNumberFormat="1" applyBorder="1"/>
    <xf numFmtId="10" fontId="0" fillId="0" borderId="4" xfId="0" applyNumberFormat="1" applyBorder="1"/>
    <xf numFmtId="0" fontId="6" fillId="0" borderId="3" xfId="0" applyFont="1" applyBorder="1" applyAlignment="1">
      <alignment vertical="center"/>
    </xf>
    <xf numFmtId="0" fontId="6" fillId="0" borderId="3" xfId="0" applyFont="1" applyBorder="1" applyAlignment="1">
      <alignment vertical="center" wrapText="1"/>
    </xf>
    <xf numFmtId="0" fontId="1" fillId="0" borderId="0" xfId="3" applyFont="1" applyAlignment="1">
      <alignment horizontal="center"/>
    </xf>
    <xf numFmtId="0" fontId="1" fillId="0" borderId="0" xfId="0" applyFont="1"/>
    <xf numFmtId="0" fontId="1" fillId="0" borderId="0" xfId="0" applyFont="1" applyAlignment="1">
      <alignment vertical="center"/>
    </xf>
    <xf numFmtId="0" fontId="0" fillId="0" borderId="0" xfId="0" applyAlignment="1">
      <alignment vertical="center"/>
    </xf>
    <xf numFmtId="0" fontId="1" fillId="0" borderId="0" xfId="0" applyFont="1" applyAlignment="1">
      <alignment vertical="center" wrapText="1"/>
    </xf>
    <xf numFmtId="0" fontId="1" fillId="0" borderId="0" xfId="0" applyFont="1" applyAlignment="1">
      <alignment wrapText="1"/>
    </xf>
    <xf numFmtId="4" fontId="0" fillId="0" borderId="0" xfId="0" applyNumberFormat="1"/>
    <xf numFmtId="3" fontId="0" fillId="0" borderId="0" xfId="0" applyNumberFormat="1" applyAlignment="1">
      <alignment horizontal="left"/>
    </xf>
    <xf numFmtId="0" fontId="0" fillId="0" borderId="0" xfId="0" applyAlignment="1">
      <alignment horizontal="center"/>
    </xf>
    <xf numFmtId="0" fontId="0" fillId="0" borderId="0" xfId="0" applyAlignment="1">
      <alignment horizontal="left"/>
    </xf>
    <xf numFmtId="9" fontId="0" fillId="0" borderId="0" xfId="4" applyFont="1"/>
    <xf numFmtId="1" fontId="0" fillId="0" borderId="0" xfId="0" applyNumberFormat="1"/>
    <xf numFmtId="0" fontId="0" fillId="0" borderId="0" xfId="0" applyAlignment="1">
      <alignment wrapText="1"/>
    </xf>
    <xf numFmtId="0" fontId="5" fillId="0" borderId="0" xfId="0" applyFont="1" applyAlignment="1">
      <alignment horizontal="center"/>
    </xf>
    <xf numFmtId="0" fontId="17" fillId="0" borderId="10" xfId="0" applyFont="1" applyBorder="1" applyAlignment="1">
      <alignment vertical="top" wrapText="1"/>
    </xf>
    <xf numFmtId="0" fontId="17" fillId="0" borderId="11" xfId="0" applyFont="1" applyBorder="1" applyAlignment="1">
      <alignment vertical="top" wrapText="1"/>
    </xf>
    <xf numFmtId="0" fontId="17" fillId="0" borderId="12" xfId="0" applyFont="1" applyBorder="1" applyAlignment="1">
      <alignment vertical="top" wrapText="1"/>
    </xf>
    <xf numFmtId="0" fontId="17" fillId="0" borderId="13" xfId="0" applyFont="1" applyBorder="1" applyAlignment="1">
      <alignment vertical="top" wrapText="1"/>
    </xf>
    <xf numFmtId="0" fontId="17" fillId="0" borderId="14" xfId="0" applyFont="1" applyBorder="1" applyAlignment="1">
      <alignment vertical="top" wrapText="1"/>
    </xf>
    <xf numFmtId="0" fontId="17" fillId="0" borderId="15" xfId="0" applyFont="1" applyBorder="1" applyAlignment="1">
      <alignment vertical="top" wrapText="1"/>
    </xf>
    <xf numFmtId="0" fontId="15" fillId="0" borderId="0" xfId="0" applyFont="1" applyAlignment="1">
      <alignment horizontal="center"/>
    </xf>
    <xf numFmtId="0" fontId="0" fillId="0" borderId="5" xfId="0" applyBorder="1" applyAlignment="1"/>
    <xf numFmtId="0" fontId="0" fillId="0" borderId="6" xfId="0" applyBorder="1" applyAlignment="1"/>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5" xfId="0" applyFont="1" applyBorder="1" applyAlignment="1">
      <alignment horizontal="center" vertical="top" wrapText="1"/>
    </xf>
    <xf numFmtId="0" fontId="6" fillId="0" borderId="6" xfId="0" applyFont="1" applyBorder="1" applyAlignment="1">
      <alignment horizontal="center" vertical="top" wrapText="1"/>
    </xf>
  </cellXfs>
  <cellStyles count="5">
    <cellStyle name="Euro" xfId="1" xr:uid="{00000000-0005-0000-0000-000000000000}"/>
    <cellStyle name="Prozent" xfId="4" builtinId="5"/>
    <cellStyle name="Standard" xfId="0" builtinId="0"/>
    <cellStyle name="Standard 2" xfId="3" xr:uid="{00000000-0005-0000-0000-000002000000}"/>
    <cellStyle name="Währung" xfId="2" builtinId="4"/>
  </cellStyles>
  <dxfs count="29">
    <dxf>
      <font>
        <condense val="0"/>
        <extend val="0"/>
        <color indexed="12"/>
      </font>
    </dxf>
    <dxf>
      <font>
        <condense val="0"/>
        <extend val="0"/>
        <color indexed="10"/>
      </font>
    </dxf>
    <dxf>
      <font>
        <condense val="0"/>
        <extend val="0"/>
        <color indexed="11"/>
      </font>
    </dxf>
    <dxf>
      <font>
        <condense val="0"/>
        <extend val="0"/>
        <color indexed="10"/>
      </font>
    </dxf>
    <dxf>
      <font>
        <condense val="0"/>
        <extend val="0"/>
        <color indexed="48"/>
      </font>
    </dxf>
    <dxf>
      <font>
        <condense val="0"/>
        <extend val="0"/>
        <color indexed="11"/>
      </font>
    </dxf>
    <dxf>
      <fill>
        <patternFill>
          <bgColor indexed="44"/>
        </patternFill>
      </fill>
    </dxf>
    <dxf>
      <fill>
        <patternFill>
          <bgColor indexed="40"/>
        </patternFill>
      </fill>
    </dxf>
    <dxf>
      <fill>
        <patternFill>
          <bgColor indexed="12"/>
        </patternFill>
      </fill>
    </dxf>
    <dxf>
      <font>
        <b val="0"/>
        <i val="0"/>
        <condense val="0"/>
        <extend val="0"/>
        <color auto="1"/>
      </font>
      <fill>
        <patternFill>
          <bgColor indexed="41"/>
        </patternFill>
      </fill>
    </dxf>
    <dxf>
      <font>
        <b val="0"/>
        <i val="0"/>
        <condense val="0"/>
        <extend val="0"/>
        <color auto="1"/>
      </font>
      <fill>
        <patternFill>
          <bgColor indexed="15"/>
        </patternFill>
      </fill>
    </dxf>
    <dxf>
      <font>
        <b val="0"/>
        <i val="0"/>
        <condense val="0"/>
        <extend val="0"/>
        <color auto="1"/>
      </font>
      <fill>
        <patternFill>
          <bgColor indexed="21"/>
        </patternFill>
      </fill>
    </dxf>
    <dxf>
      <font>
        <b val="0"/>
        <i val="0"/>
        <condense val="0"/>
        <extend val="0"/>
        <color auto="1"/>
      </font>
      <fill>
        <patternFill>
          <bgColor indexed="47"/>
        </patternFill>
      </fill>
    </dxf>
    <dxf>
      <font>
        <b val="0"/>
        <i val="0"/>
        <condense val="0"/>
        <extend val="0"/>
        <color auto="1"/>
      </font>
      <fill>
        <patternFill>
          <bgColor indexed="51"/>
        </patternFill>
      </fill>
    </dxf>
    <dxf>
      <font>
        <b val="0"/>
        <i val="0"/>
        <condense val="0"/>
        <extend val="0"/>
        <color auto="1"/>
      </font>
      <fill>
        <patternFill>
          <bgColor indexed="53"/>
        </patternFill>
      </fill>
    </dxf>
    <dxf>
      <fill>
        <patternFill>
          <bgColor indexed="43"/>
        </patternFill>
      </fill>
    </dxf>
    <dxf>
      <fill>
        <patternFill>
          <bgColor indexed="51"/>
        </patternFill>
      </fill>
    </dxf>
    <dxf>
      <fill>
        <patternFill>
          <bgColor indexed="52"/>
        </patternFill>
      </fill>
    </dxf>
    <dxf>
      <fill>
        <patternFill>
          <bgColor indexed="10"/>
        </patternFill>
      </fill>
    </dxf>
    <dxf>
      <fill>
        <patternFill>
          <bgColor indexed="42"/>
        </patternFill>
      </fill>
    </dxf>
    <dxf>
      <fill>
        <patternFill>
          <bgColor indexed="11"/>
        </patternFill>
      </fill>
    </dxf>
    <dxf>
      <fill>
        <patternFill>
          <bgColor indexed="13"/>
        </patternFill>
      </fill>
    </dxf>
    <dxf>
      <fill>
        <patternFill>
          <bgColor indexed="26"/>
        </patternFill>
      </fill>
    </dxf>
    <dxf>
      <font>
        <condense val="0"/>
        <extend val="0"/>
        <color indexed="43"/>
      </font>
    </dxf>
    <dxf>
      <font>
        <condense val="0"/>
        <extend val="0"/>
        <color indexed="48"/>
      </font>
    </dxf>
    <dxf>
      <font>
        <b/>
        <i/>
        <condense val="0"/>
        <extend val="0"/>
        <color indexed="48"/>
      </font>
    </dxf>
    <dxf>
      <font>
        <b/>
        <i val="0"/>
        <condense val="0"/>
        <extend val="0"/>
        <color indexed="11"/>
      </font>
    </dxf>
    <dxf>
      <font>
        <b/>
        <i/>
        <condense val="0"/>
        <extend val="0"/>
        <color indexed="18"/>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0</xdr:col>
      <xdr:colOff>66676</xdr:colOff>
      <xdr:row>56</xdr:row>
      <xdr:rowOff>76199</xdr:rowOff>
    </xdr:from>
    <xdr:to>
      <xdr:col>7</xdr:col>
      <xdr:colOff>628650</xdr:colOff>
      <xdr:row>76</xdr:row>
      <xdr:rowOff>19050</xdr:rowOff>
    </xdr:to>
    <xdr:sp macro="" textlink="">
      <xdr:nvSpPr>
        <xdr:cNvPr id="2" name="Text Box 5">
          <a:extLst>
            <a:ext uri="{FF2B5EF4-FFF2-40B4-BE49-F238E27FC236}">
              <a16:creationId xmlns:a16="http://schemas.microsoft.com/office/drawing/2014/main" id="{2146F8A5-51C3-45CB-9845-64FC36CAAC8E}"/>
            </a:ext>
          </a:extLst>
        </xdr:cNvPr>
        <xdr:cNvSpPr txBox="1">
          <a:spLocks noChangeArrowheads="1"/>
        </xdr:cNvSpPr>
      </xdr:nvSpPr>
      <xdr:spPr bwMode="auto">
        <a:xfrm>
          <a:off x="66676" y="9143999"/>
          <a:ext cx="5895974" cy="318135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Die "</a:t>
          </a:r>
          <a:r>
            <a:rPr lang="de-DE" sz="1000" b="1" i="0" u="none" strike="noStrike" baseline="0">
              <a:solidFill>
                <a:srgbClr val="000000"/>
              </a:solidFill>
              <a:latin typeface="Arial"/>
              <a:cs typeface="Arial"/>
            </a:rPr>
            <a:t>Bedingte Formatierung</a:t>
          </a:r>
          <a:r>
            <a:rPr lang="de-DE" sz="1000" b="0" i="0" u="none" strike="noStrike" baseline="0">
              <a:solidFill>
                <a:srgbClr val="000000"/>
              </a:solidFill>
              <a:latin typeface="Arial"/>
              <a:cs typeface="Arial"/>
            </a:rPr>
            <a:t>" lässt sich sehr gut mit den Istformeln verbinden. Bei Anwendung der Istformeln hat man im "Menü "Start", Gruppe "Formatvorlagen", Befehl "Bedingte Formatierung" die Zeile "Neue Regel ..." und dann "Formel zur Ermittlung der zu formatierenden Zellen verwenden" auszuwählen. Anschließend gibt man die Formel einschließlich der zu formatierenden Zelle ein und wählt im Schaltfeld "Formatieren ... " dann z. B. das Registerfeld "Ausfüllen" und die Farbe.</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Soll z. B. im Feld M42, wenn das Feld keine Eintrag enthält, die Farbe rot erscheinen, gibt man die Formatierungsregel =Istleer(M42) und bei Formatieren Ausfüllen rot ein. Soll z. B. im gleichen Feld bei Texteingabe das Feld blau gefärbt werden, gibt man die Neue Formatierungsregel z. B. =Isttext(M42) mit Ausfüllen blau ein. Soll im Feld M42, wenn eine Zahl eingegeben ist das Feld gelb ausgefüllt werden, gibt man ein drittes Mal im Feld M42 die Neue Formatierungsregel =Istzahl(M42) mit der Farbe Ausfüllen gelb ein. So wird je nach dem welche Eingabe im Feld M42 steht das Feld rot, blau oder gelb eingefärbt.</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Bei der Eingabe der </a:t>
          </a:r>
          <a:r>
            <a:rPr lang="de-DE" sz="1000" b="1" i="0" u="none" strike="noStrike" baseline="0">
              <a:solidFill>
                <a:srgbClr val="000000"/>
              </a:solidFill>
              <a:latin typeface="Arial"/>
              <a:cs typeface="Arial"/>
            </a:rPr>
            <a:t>Istformel</a:t>
          </a:r>
          <a:r>
            <a:rPr lang="de-DE" sz="1000" b="0" i="0" u="none" strike="noStrike" baseline="0">
              <a:solidFill>
                <a:srgbClr val="000000"/>
              </a:solidFill>
              <a:latin typeface="Arial"/>
              <a:cs typeface="Arial"/>
            </a:rPr>
            <a:t> ist darauf zu achten, ob bei der Formel eine absolute Adresse mit $-Zeichen oder eine relative Adresse </a:t>
          </a:r>
          <a:r>
            <a:rPr lang="de-DE" sz="1000" b="1" i="0" u="none" strike="noStrike" baseline="0">
              <a:solidFill>
                <a:srgbClr val="000000"/>
              </a:solidFill>
              <a:latin typeface="Arial"/>
              <a:cs typeface="Arial"/>
            </a:rPr>
            <a:t>ohne $-Zeichen</a:t>
          </a:r>
          <a:r>
            <a:rPr lang="de-DE" sz="1000" b="0" i="0" u="none" strike="noStrike" baseline="0">
              <a:solidFill>
                <a:srgbClr val="000000"/>
              </a:solidFill>
              <a:latin typeface="Arial"/>
              <a:cs typeface="Arial"/>
            </a:rPr>
            <a:t> verwendet werden soll. Im Regelfall ist das $-Zeichen </a:t>
          </a:r>
          <a:r>
            <a:rPr lang="de-DE" sz="1000" b="1" i="0" u="none" strike="noStrike" baseline="0">
              <a:solidFill>
                <a:srgbClr val="000000"/>
              </a:solidFill>
              <a:latin typeface="Arial"/>
              <a:cs typeface="Arial"/>
            </a:rPr>
            <a:t>wegzulassen.</a:t>
          </a:r>
        </a:p>
        <a:p>
          <a:pPr algn="l" rtl="0">
            <a:defRPr sz="1000"/>
          </a:pPr>
          <a:r>
            <a:rPr lang="de-DE" sz="1000" b="1" i="0" u="none" strike="noStrike" baseline="0">
              <a:solidFill>
                <a:srgbClr val="000000"/>
              </a:solidFill>
              <a:latin typeface="Arial"/>
              <a:cs typeface="Arial"/>
            </a:rPr>
            <a:t>Kopiert</a:t>
          </a:r>
          <a:r>
            <a:rPr lang="de-DE" sz="1000" b="0" i="0" u="none" strike="noStrike" baseline="0">
              <a:solidFill>
                <a:srgbClr val="000000"/>
              </a:solidFill>
              <a:latin typeface="Arial"/>
              <a:cs typeface="Arial"/>
            </a:rPr>
            <a:t> wird die "</a:t>
          </a:r>
          <a:r>
            <a:rPr lang="de-DE" sz="1000" b="1" i="0" u="none" strike="noStrike" baseline="0">
              <a:solidFill>
                <a:srgbClr val="000000"/>
              </a:solidFill>
              <a:latin typeface="Arial"/>
              <a:cs typeface="Arial"/>
            </a:rPr>
            <a:t>Bedingte Formatierung</a:t>
          </a:r>
          <a:r>
            <a:rPr lang="de-DE" sz="1000" b="0" i="0" u="none" strike="noStrike" baseline="0">
              <a:solidFill>
                <a:srgbClr val="000000"/>
              </a:solidFill>
              <a:latin typeface="Arial"/>
              <a:cs typeface="Arial"/>
            </a:rPr>
            <a:t> mit dem "</a:t>
          </a:r>
          <a:r>
            <a:rPr lang="de-DE" sz="1000" b="1" i="0" u="none" strike="noStrike" baseline="0">
              <a:solidFill>
                <a:srgbClr val="000000"/>
              </a:solidFill>
              <a:latin typeface="Arial"/>
              <a:cs typeface="Arial"/>
            </a:rPr>
            <a:t>Pinsel</a:t>
          </a:r>
          <a:r>
            <a:rPr lang="de-DE" sz="1000" b="0" i="0" u="none" strike="noStrike" baseline="0">
              <a:solidFill>
                <a:srgbClr val="000000"/>
              </a:solidFill>
              <a:latin typeface="Arial"/>
              <a:cs typeface="Arial"/>
            </a:rPr>
            <a:t>" aus der Symbolleiste. Zuerst wird das Quellfeld angeklickt, dann wird auf den Pinsel geklickt. Jetzt klickt man auf das Zielfeld und zieht mit gedrückter linker Maustaste über die Felder die die "Bedingte Formatierung erhalten sollen.</a:t>
          </a:r>
        </a:p>
      </xdr:txBody>
    </xdr:sp>
    <xdr:clientData/>
  </xdr:twoCellAnchor>
  <xdr:oneCellAnchor>
    <xdr:from>
      <xdr:col>3</xdr:col>
      <xdr:colOff>371475</xdr:colOff>
      <xdr:row>77</xdr:row>
      <xdr:rowOff>104775</xdr:rowOff>
    </xdr:from>
    <xdr:ext cx="3409950" cy="3171825"/>
    <xdr:pic>
      <xdr:nvPicPr>
        <xdr:cNvPr id="3" name="Grafik 1">
          <a:extLst>
            <a:ext uri="{FF2B5EF4-FFF2-40B4-BE49-F238E27FC236}">
              <a16:creationId xmlns:a16="http://schemas.microsoft.com/office/drawing/2014/main" id="{57B36EB4-6851-46F5-832B-AEB6B450AB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57475" y="12573000"/>
          <a:ext cx="3409950" cy="3171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66675</xdr:colOff>
      <xdr:row>77</xdr:row>
      <xdr:rowOff>133350</xdr:rowOff>
    </xdr:from>
    <xdr:ext cx="2571750" cy="3467100"/>
    <xdr:pic>
      <xdr:nvPicPr>
        <xdr:cNvPr id="4" name="Grafik 2">
          <a:extLst>
            <a:ext uri="{FF2B5EF4-FFF2-40B4-BE49-F238E27FC236}">
              <a16:creationId xmlns:a16="http://schemas.microsoft.com/office/drawing/2014/main" id="{811F36E3-AC27-40A2-8280-24CB00E881B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675" y="12601575"/>
          <a:ext cx="2571750" cy="3467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47624</xdr:colOff>
      <xdr:row>9</xdr:row>
      <xdr:rowOff>1181101</xdr:rowOff>
    </xdr:from>
    <xdr:to>
      <xdr:col>6</xdr:col>
      <xdr:colOff>590549</xdr:colOff>
      <xdr:row>9</xdr:row>
      <xdr:rowOff>2209800</xdr:rowOff>
    </xdr:to>
    <xdr:sp macro="" textlink="">
      <xdr:nvSpPr>
        <xdr:cNvPr id="2" name="Text Box 8">
          <a:extLst>
            <a:ext uri="{FF2B5EF4-FFF2-40B4-BE49-F238E27FC236}">
              <a16:creationId xmlns:a16="http://schemas.microsoft.com/office/drawing/2014/main" id="{CC6D379F-9377-4125-BDE0-97EAC396EC0F}"/>
            </a:ext>
          </a:extLst>
        </xdr:cNvPr>
        <xdr:cNvSpPr txBox="1">
          <a:spLocks noChangeArrowheads="1"/>
        </xdr:cNvSpPr>
      </xdr:nvSpPr>
      <xdr:spPr bwMode="auto">
        <a:xfrm>
          <a:off x="47624" y="7753351"/>
          <a:ext cx="5476875" cy="10286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100"/>
            </a:lnSpc>
            <a:defRPr sz="1000"/>
          </a:pPr>
          <a:r>
            <a:rPr lang="de-DE" sz="1000" b="1" i="0" u="none" strike="noStrike" baseline="0">
              <a:solidFill>
                <a:srgbClr val="000000"/>
              </a:solidFill>
              <a:latin typeface="Arial"/>
              <a:cs typeface="Arial"/>
            </a:rPr>
            <a:t>Arbeitsauftrag:</a:t>
          </a:r>
          <a:endParaRPr lang="de-DE" sz="1000" b="0" i="0" u="none" strike="noStrike" baseline="0">
            <a:solidFill>
              <a:srgbClr val="000000"/>
            </a:solidFill>
            <a:latin typeface="Arial"/>
            <a:cs typeface="Arial"/>
          </a:endParaRPr>
        </a:p>
        <a:p>
          <a:pPr algn="l" rtl="0">
            <a:lnSpc>
              <a:spcPts val="1100"/>
            </a:lnSpc>
            <a:defRPr sz="1000"/>
          </a:pPr>
          <a:r>
            <a:rPr lang="de-DE" sz="1000" b="0" i="0" u="none" strike="noStrike" baseline="0">
              <a:solidFill>
                <a:srgbClr val="000000"/>
              </a:solidFill>
              <a:latin typeface="Arial"/>
              <a:cs typeface="Arial"/>
            </a:rPr>
            <a:t>1. Berechnen Sie den Einstandspreis je Aktie. Pro Kauf der Aktien fallen einmalig 50,00 € Kosten an.</a:t>
          </a:r>
        </a:p>
        <a:p>
          <a:pPr algn="l" rtl="0">
            <a:lnSpc>
              <a:spcPts val="1100"/>
            </a:lnSpc>
            <a:defRPr sz="1000"/>
          </a:pPr>
          <a:r>
            <a:rPr lang="de-DE" sz="1000" b="0" i="0" u="none" strike="noStrike" baseline="0">
              <a:solidFill>
                <a:srgbClr val="000000"/>
              </a:solidFill>
              <a:latin typeface="Arial"/>
              <a:cs typeface="Arial"/>
            </a:rPr>
            <a:t>2. Stellen Sie die Tendenzanzeige je Wertpapierart in der Spalte F mit Pfeiltasten dar.</a:t>
          </a:r>
        </a:p>
        <a:p>
          <a:pPr algn="l" rtl="0">
            <a:lnSpc>
              <a:spcPts val="1100"/>
            </a:lnSpc>
            <a:defRPr sz="1000"/>
          </a:pPr>
          <a:r>
            <a:rPr lang="de-DE" sz="1000" b="0" i="0" u="none" strike="noStrike" baseline="0">
              <a:solidFill>
                <a:srgbClr val="000000"/>
              </a:solidFill>
              <a:latin typeface="Arial"/>
              <a:cs typeface="Arial"/>
            </a:rPr>
            <a:t>3. Verwenden Sie die bedingte Formatierung. Verwenden Sie für steigende Werte grün, für gleichbleibende Werte gelb und sinkende Werte rot.</a:t>
          </a:r>
        </a:p>
        <a:p>
          <a:pPr algn="l" rtl="0">
            <a:lnSpc>
              <a:spcPts val="1300"/>
            </a:lnSpc>
            <a:defRPr sz="1000"/>
          </a:pPr>
          <a:r>
            <a:rPr lang="de-DE" sz="1000" b="0" i="0" u="none" strike="noStrike" baseline="0">
              <a:solidFill>
                <a:srgbClr val="000000"/>
              </a:solidFill>
              <a:latin typeface="Arial"/>
              <a:cs typeface="Arial"/>
            </a:rPr>
            <a:t>4. Gestalten Sie Tabelle.</a:t>
          </a:r>
        </a:p>
      </xdr:txBody>
    </xdr:sp>
    <xdr:clientData/>
  </xdr:twoCellAnchor>
  <xdr:twoCellAnchor>
    <xdr:from>
      <xdr:col>0</xdr:col>
      <xdr:colOff>28574</xdr:colOff>
      <xdr:row>23</xdr:row>
      <xdr:rowOff>19051</xdr:rowOff>
    </xdr:from>
    <xdr:to>
      <xdr:col>6</xdr:col>
      <xdr:colOff>695325</xdr:colOff>
      <xdr:row>23</xdr:row>
      <xdr:rowOff>2266950</xdr:rowOff>
    </xdr:to>
    <xdr:sp macro="" textlink="">
      <xdr:nvSpPr>
        <xdr:cNvPr id="3" name="Text Box 9">
          <a:extLst>
            <a:ext uri="{FF2B5EF4-FFF2-40B4-BE49-F238E27FC236}">
              <a16:creationId xmlns:a16="http://schemas.microsoft.com/office/drawing/2014/main" id="{5171134E-24AD-41DF-8502-4601ECF52332}"/>
            </a:ext>
          </a:extLst>
        </xdr:cNvPr>
        <xdr:cNvSpPr txBox="1">
          <a:spLocks noChangeArrowheads="1"/>
        </xdr:cNvSpPr>
      </xdr:nvSpPr>
      <xdr:spPr bwMode="auto">
        <a:xfrm>
          <a:off x="28574" y="12944476"/>
          <a:ext cx="5600701" cy="224789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Arbeitsauftrag:</a:t>
          </a: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1. Stellen Sie die Tendenzanzeige ab Monat Januar für den Absatz in Spalte C und für den Umsatz in der Spalte E mit Pfeiltasten dar. Abweichungen bis 10 % sollen auch als waagrechter Pfeil dargestellt werden, Abweichungen von 10 % - 20 % als schräger Aufwärtspfeil, Abweichungen von -10 % - -20 % als schräger Abwärtspfeil, Abweichungen von mehr als 20 % als grüner Aufwärtspfeil und Abweichungen ab -20 % als roter Abwärtspfeil.</a:t>
          </a:r>
        </a:p>
        <a:p>
          <a:pPr algn="l" rtl="0">
            <a:defRPr sz="1000"/>
          </a:pPr>
          <a:r>
            <a:rPr lang="de-DE" sz="1000" b="0" i="0" u="none" strike="noStrike" baseline="0">
              <a:solidFill>
                <a:srgbClr val="000000"/>
              </a:solidFill>
              <a:latin typeface="Arial"/>
              <a:cs typeface="Arial"/>
            </a:rPr>
            <a:t>2. Verwenden Sie die bedingte Formatierung, Formatstil Symbolsätze, Symbolart 5 Pfeile, Nur Symbol anzeigen, Typ Zahl und Wert eintragen für die Tendenz Anzeige Absatz und TendenzAnzeige Umsatz.</a:t>
          </a:r>
        </a:p>
        <a:p>
          <a:pPr algn="l" rtl="0">
            <a:defRPr sz="1000"/>
          </a:pPr>
          <a:r>
            <a:rPr lang="de-DE" sz="1000" b="0" i="0" u="none" strike="noStrike" baseline="0">
              <a:solidFill>
                <a:srgbClr val="000000"/>
              </a:solidFill>
              <a:latin typeface="Arial"/>
              <a:cs typeface="Arial"/>
            </a:rPr>
            <a:t>3. Formatieren Sie die Spalten Umsatz und Tendenz Anzeige Datenbalken mit Formatstil Datenbalken.</a:t>
          </a:r>
        </a:p>
        <a:p>
          <a:pPr algn="l" rtl="0">
            <a:defRPr sz="1000"/>
          </a:pPr>
          <a:r>
            <a:rPr lang="de-DE" sz="1000" b="0" i="0" u="none" strike="noStrike" baseline="0">
              <a:solidFill>
                <a:srgbClr val="000000"/>
              </a:solidFill>
              <a:latin typeface="Arial"/>
              <a:cs typeface="Arial"/>
            </a:rPr>
            <a:t>4. Formatieren Sie die Spalte Tenden Anzeige 3-Farben-Skala mit dem Formatstil 3-Farben-Skala.</a:t>
          </a:r>
        </a:p>
        <a:p>
          <a:pPr algn="l" rtl="0">
            <a:defRPr sz="1000"/>
          </a:pPr>
          <a:r>
            <a:rPr lang="de-DE" sz="1000" b="0" i="0" u="none" strike="noStrike" baseline="0">
              <a:solidFill>
                <a:srgbClr val="000000"/>
              </a:solidFill>
              <a:latin typeface="Arial"/>
              <a:cs typeface="Arial"/>
            </a:rPr>
            <a:t>5. Gestalten Sie Tabelle. Formatieren Sie die Zahlen mit Tausenderpunkt. Drucken Sie die Tabelle aus.</a:t>
          </a:r>
        </a:p>
      </xdr:txBody>
    </xdr:sp>
    <xdr:clientData/>
  </xdr:twoCellAnchor>
  <xdr:twoCellAnchor editAs="oneCell">
    <xdr:from>
      <xdr:col>0</xdr:col>
      <xdr:colOff>38100</xdr:colOff>
      <xdr:row>8</xdr:row>
      <xdr:rowOff>742950</xdr:rowOff>
    </xdr:from>
    <xdr:to>
      <xdr:col>6</xdr:col>
      <xdr:colOff>562737</xdr:colOff>
      <xdr:row>9</xdr:row>
      <xdr:rowOff>1124563</xdr:rowOff>
    </xdr:to>
    <xdr:pic>
      <xdr:nvPicPr>
        <xdr:cNvPr id="4" name="Grafik 3">
          <a:extLst>
            <a:ext uri="{FF2B5EF4-FFF2-40B4-BE49-F238E27FC236}">
              <a16:creationId xmlns:a16="http://schemas.microsoft.com/office/drawing/2014/main" id="{00062C0B-CF3B-4424-ABDB-13EB6B4C8A34}"/>
            </a:ext>
          </a:extLst>
        </xdr:cNvPr>
        <xdr:cNvPicPr>
          <a:picLocks noChangeAspect="1"/>
        </xdr:cNvPicPr>
      </xdr:nvPicPr>
      <xdr:blipFill>
        <a:blip xmlns:r="http://schemas.openxmlformats.org/officeDocument/2006/relationships" r:embed="rId1"/>
        <a:stretch>
          <a:fillRect/>
        </a:stretch>
      </xdr:blipFill>
      <xdr:spPr>
        <a:xfrm>
          <a:off x="38100" y="3305175"/>
          <a:ext cx="5458587" cy="4391638"/>
        </a:xfrm>
        <a:prstGeom prst="rect">
          <a:avLst/>
        </a:prstGeom>
      </xdr:spPr>
    </xdr:pic>
    <xdr:clientData/>
  </xdr:twoCellAnchor>
  <xdr:twoCellAnchor editAs="oneCell">
    <xdr:from>
      <xdr:col>0</xdr:col>
      <xdr:colOff>0</xdr:colOff>
      <xdr:row>24</xdr:row>
      <xdr:rowOff>0</xdr:rowOff>
    </xdr:from>
    <xdr:to>
      <xdr:col>6</xdr:col>
      <xdr:colOff>524637</xdr:colOff>
      <xdr:row>24</xdr:row>
      <xdr:rowOff>5029902</xdr:rowOff>
    </xdr:to>
    <xdr:pic>
      <xdr:nvPicPr>
        <xdr:cNvPr id="5" name="Grafik 4">
          <a:extLst>
            <a:ext uri="{FF2B5EF4-FFF2-40B4-BE49-F238E27FC236}">
              <a16:creationId xmlns:a16="http://schemas.microsoft.com/office/drawing/2014/main" id="{32322253-35D0-4BD8-A51C-95936FF7F998}"/>
            </a:ext>
          </a:extLst>
        </xdr:cNvPr>
        <xdr:cNvPicPr>
          <a:picLocks noChangeAspect="1"/>
        </xdr:cNvPicPr>
      </xdr:nvPicPr>
      <xdr:blipFill>
        <a:blip xmlns:r="http://schemas.openxmlformats.org/officeDocument/2006/relationships" r:embed="rId2"/>
        <a:stretch>
          <a:fillRect/>
        </a:stretch>
      </xdr:blipFill>
      <xdr:spPr>
        <a:xfrm>
          <a:off x="0" y="15049500"/>
          <a:ext cx="5458587" cy="502990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704850</xdr:colOff>
      <xdr:row>2</xdr:row>
      <xdr:rowOff>85725</xdr:rowOff>
    </xdr:from>
    <xdr:to>
      <xdr:col>11</xdr:col>
      <xdr:colOff>466725</xdr:colOff>
      <xdr:row>6</xdr:row>
      <xdr:rowOff>2419350</xdr:rowOff>
    </xdr:to>
    <xdr:pic>
      <xdr:nvPicPr>
        <xdr:cNvPr id="5125" name="Picture 5">
          <a:extLst>
            <a:ext uri="{FF2B5EF4-FFF2-40B4-BE49-F238E27FC236}">
              <a16:creationId xmlns:a16="http://schemas.microsoft.com/office/drawing/2014/main" id="{46C5317E-86CB-41A8-B529-4D45AB0D99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72025" y="581025"/>
          <a:ext cx="4333875" cy="2981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733425</xdr:colOff>
      <xdr:row>6</xdr:row>
      <xdr:rowOff>2438400</xdr:rowOff>
    </xdr:from>
    <xdr:to>
      <xdr:col>11</xdr:col>
      <xdr:colOff>476250</xdr:colOff>
      <xdr:row>8</xdr:row>
      <xdr:rowOff>133350</xdr:rowOff>
    </xdr:to>
    <xdr:pic>
      <xdr:nvPicPr>
        <xdr:cNvPr id="5127" name="Picture 7">
          <a:extLst>
            <a:ext uri="{FF2B5EF4-FFF2-40B4-BE49-F238E27FC236}">
              <a16:creationId xmlns:a16="http://schemas.microsoft.com/office/drawing/2014/main" id="{574CE508-C885-44A9-B5B1-0C521F6E29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00600" y="3581400"/>
          <a:ext cx="4314825" cy="280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752475</xdr:colOff>
      <xdr:row>11</xdr:row>
      <xdr:rowOff>57150</xdr:rowOff>
    </xdr:from>
    <xdr:to>
      <xdr:col>11</xdr:col>
      <xdr:colOff>333375</xdr:colOff>
      <xdr:row>19</xdr:row>
      <xdr:rowOff>133350</xdr:rowOff>
    </xdr:to>
    <xdr:sp macro="" textlink="">
      <xdr:nvSpPr>
        <xdr:cNvPr id="5128" name="Text Box 8">
          <a:extLst>
            <a:ext uri="{FF2B5EF4-FFF2-40B4-BE49-F238E27FC236}">
              <a16:creationId xmlns:a16="http://schemas.microsoft.com/office/drawing/2014/main" id="{231BCD12-2722-4147-9ED5-8386C93B59A7}"/>
            </a:ext>
          </a:extLst>
        </xdr:cNvPr>
        <xdr:cNvSpPr txBox="1">
          <a:spLocks noChangeArrowheads="1"/>
        </xdr:cNvSpPr>
      </xdr:nvSpPr>
      <xdr:spPr bwMode="auto">
        <a:xfrm>
          <a:off x="4819650" y="6867525"/>
          <a:ext cx="4152900" cy="1371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lnSpc>
              <a:spcPts val="1100"/>
            </a:lnSpc>
            <a:defRPr sz="1000"/>
          </a:pPr>
          <a:r>
            <a:rPr lang="de-DE" sz="1000" b="1" i="0" u="none" strike="noStrike" baseline="0">
              <a:solidFill>
                <a:srgbClr val="000000"/>
              </a:solidFill>
              <a:latin typeface="Arial"/>
              <a:cs typeface="Arial"/>
            </a:rPr>
            <a:t>Arbeitsauftrag:</a:t>
          </a:r>
          <a:endParaRPr lang="de-DE" sz="1000" b="0" i="0" u="none" strike="noStrike" baseline="0">
            <a:solidFill>
              <a:srgbClr val="000000"/>
            </a:solidFill>
            <a:latin typeface="Arial"/>
            <a:cs typeface="Arial"/>
          </a:endParaRPr>
        </a:p>
        <a:p>
          <a:pPr algn="l" rtl="0">
            <a:lnSpc>
              <a:spcPts val="1100"/>
            </a:lnSpc>
            <a:defRPr sz="1000"/>
          </a:pPr>
          <a:r>
            <a:rPr lang="de-DE" sz="1000" b="0" i="0" u="none" strike="noStrike" baseline="0">
              <a:solidFill>
                <a:srgbClr val="000000"/>
              </a:solidFill>
              <a:latin typeface="Arial"/>
              <a:cs typeface="Arial"/>
            </a:rPr>
            <a:t>1. Berechnen Sie den Einstandspreis je Aktie. Pro Kauf der Aktien fallen einmalig 50,00 € Kosten an.</a:t>
          </a:r>
        </a:p>
        <a:p>
          <a:pPr algn="l" rtl="0">
            <a:lnSpc>
              <a:spcPts val="1100"/>
            </a:lnSpc>
            <a:defRPr sz="1000"/>
          </a:pPr>
          <a:r>
            <a:rPr lang="de-DE" sz="1000" b="0" i="0" u="none" strike="noStrike" baseline="0">
              <a:solidFill>
                <a:srgbClr val="000000"/>
              </a:solidFill>
              <a:latin typeface="Arial"/>
              <a:cs typeface="Arial"/>
            </a:rPr>
            <a:t>2. Stellen Sie die Tendenzanzeige je Wertpapierart in der Spalte F mit Pfeiltasten dar.</a:t>
          </a:r>
        </a:p>
        <a:p>
          <a:pPr algn="l" rtl="0">
            <a:lnSpc>
              <a:spcPts val="1100"/>
            </a:lnSpc>
            <a:defRPr sz="1000"/>
          </a:pPr>
          <a:r>
            <a:rPr lang="de-DE" sz="1000" b="0" i="0" u="none" strike="noStrike" baseline="0">
              <a:solidFill>
                <a:srgbClr val="000000"/>
              </a:solidFill>
              <a:latin typeface="Arial"/>
              <a:cs typeface="Arial"/>
            </a:rPr>
            <a:t>3. Verwenden Sie die bedingte Formatierung. Verwenden Sie für steigende Werte grün, für gleichbleibende Werte blau und sinkende Werte rot.</a:t>
          </a:r>
        </a:p>
        <a:p>
          <a:pPr algn="l" rtl="0">
            <a:lnSpc>
              <a:spcPts val="1300"/>
            </a:lnSpc>
            <a:defRPr sz="1000"/>
          </a:pPr>
          <a:r>
            <a:rPr lang="de-DE" sz="1000" b="0" i="0" u="none" strike="noStrike" baseline="0">
              <a:solidFill>
                <a:srgbClr val="000000"/>
              </a:solidFill>
              <a:latin typeface="Arial"/>
              <a:cs typeface="Arial"/>
            </a:rPr>
            <a:t>4. Gestalten Sie Tabelle.</a:t>
          </a:r>
        </a:p>
      </xdr:txBody>
    </xdr:sp>
    <xdr:clientData/>
  </xdr:twoCellAnchor>
  <xdr:twoCellAnchor>
    <xdr:from>
      <xdr:col>6</xdr:col>
      <xdr:colOff>19050</xdr:colOff>
      <xdr:row>20</xdr:row>
      <xdr:rowOff>142875</xdr:rowOff>
    </xdr:from>
    <xdr:to>
      <xdr:col>11</xdr:col>
      <xdr:colOff>466725</xdr:colOff>
      <xdr:row>28</xdr:row>
      <xdr:rowOff>95250</xdr:rowOff>
    </xdr:to>
    <xdr:sp macro="" textlink="">
      <xdr:nvSpPr>
        <xdr:cNvPr id="5129" name="Text Box 9">
          <a:extLst>
            <a:ext uri="{FF2B5EF4-FFF2-40B4-BE49-F238E27FC236}">
              <a16:creationId xmlns:a16="http://schemas.microsoft.com/office/drawing/2014/main" id="{EDDD33EB-DEE6-41B7-86C3-C0F4970C035B}"/>
            </a:ext>
          </a:extLst>
        </xdr:cNvPr>
        <xdr:cNvSpPr txBox="1">
          <a:spLocks noChangeArrowheads="1"/>
        </xdr:cNvSpPr>
      </xdr:nvSpPr>
      <xdr:spPr bwMode="auto">
        <a:xfrm>
          <a:off x="4848225" y="8410575"/>
          <a:ext cx="4257675" cy="1962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Arbeitsauftrag:</a:t>
          </a: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1. Stellen Sie die Tendenzanzeige ab dem 1. Quartal für den Absatz in Spalte C und für den Umsatz in der Spalte F mit Pfeiltasten dar. Abweichungen bis 15 % sollen auch als waagrechter Pfeil dargestellt werden.</a:t>
          </a:r>
        </a:p>
        <a:p>
          <a:pPr algn="l" rtl="0">
            <a:defRPr sz="1000"/>
          </a:pPr>
          <a:r>
            <a:rPr lang="de-DE" sz="1000" b="0" i="0" u="none" strike="noStrike" baseline="0">
              <a:solidFill>
                <a:srgbClr val="000000"/>
              </a:solidFill>
              <a:latin typeface="Arial"/>
              <a:cs typeface="Arial"/>
            </a:rPr>
            <a:t>3. Verwenden Sie die bedingte Formatierung. Verwenden Sie für steigende Werte grün, für gleichbleibende Werte blau und sinkende Werte rot.</a:t>
          </a:r>
        </a:p>
        <a:p>
          <a:pPr algn="l" rtl="0">
            <a:defRPr sz="1000"/>
          </a:pPr>
          <a:r>
            <a:rPr lang="de-DE" sz="1000" b="0" i="0" u="none" strike="noStrike" baseline="0">
              <a:solidFill>
                <a:srgbClr val="000000"/>
              </a:solidFill>
              <a:latin typeface="Arial"/>
              <a:cs typeface="Arial"/>
            </a:rPr>
            <a:t>4. Gestalten Sie Tabelle. Formatieren sie die Zahlen mit Tausenderpunkt und im Währungsformat. Gestalten Sie die Seite so, dass Sie auf eine DIN-A-4 Seite paßt. Setzen Sie in der Kopfzeile links ihren Namen und rechts das Datum ein. Drucken Sie aus.</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5"/>
  <sheetViews>
    <sheetView tabSelected="1" topLeftCell="A65" workbookViewId="0">
      <selection activeCell="G107" sqref="G107"/>
    </sheetView>
  </sheetViews>
  <sheetFormatPr baseColWidth="10" defaultRowHeight="12.75" x14ac:dyDescent="0.2"/>
  <sheetData>
    <row r="1" spans="1:8" ht="26.25" x14ac:dyDescent="0.4">
      <c r="A1" s="36" t="s">
        <v>35</v>
      </c>
      <c r="B1" s="36"/>
      <c r="C1" s="36"/>
      <c r="D1" s="36"/>
      <c r="E1" s="36"/>
      <c r="F1" s="36"/>
      <c r="G1" s="36"/>
      <c r="H1" s="36"/>
    </row>
    <row r="5" spans="1:8" x14ac:dyDescent="0.2"/>
    <row r="100" spans="1:8" ht="13.5" thickBot="1" x14ac:dyDescent="0.25"/>
    <row r="101" spans="1:8" ht="36.75" customHeight="1" x14ac:dyDescent="0.2">
      <c r="A101" s="37" t="s">
        <v>116</v>
      </c>
      <c r="B101" s="38"/>
      <c r="C101" s="38"/>
      <c r="D101" s="38"/>
      <c r="E101" s="38"/>
      <c r="F101" s="38"/>
      <c r="G101" s="38"/>
      <c r="H101" s="39"/>
    </row>
    <row r="102" spans="1:8" ht="13.5" thickBot="1" x14ac:dyDescent="0.25">
      <c r="A102" s="40"/>
      <c r="B102" s="41"/>
      <c r="C102" s="41"/>
      <c r="D102" s="41"/>
      <c r="E102" s="41"/>
      <c r="F102" s="41"/>
      <c r="G102" s="41"/>
      <c r="H102" s="42"/>
    </row>
    <row r="103" spans="1:8" ht="12.75" customHeight="1" x14ac:dyDescent="0.2"/>
    <row r="104" spans="1:8" ht="13.5" customHeight="1" x14ac:dyDescent="0.2"/>
    <row r="105" spans="1:8" x14ac:dyDescent="0.2"/>
  </sheetData>
  <mergeCells count="2">
    <mergeCell ref="A1:H1"/>
    <mergeCell ref="A101:H102"/>
  </mergeCells>
  <pageMargins left="0.78740157480314965" right="0.39370078740157483" top="0.98425196850393704" bottom="0.98425196850393704" header="0.51181102362204722" footer="0.51181102362204722"/>
  <pageSetup paperSize="9"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3"/>
  <sheetViews>
    <sheetView topLeftCell="A2" workbookViewId="0">
      <selection activeCell="I16" sqref="I16"/>
    </sheetView>
  </sheetViews>
  <sheetFormatPr baseColWidth="10" defaultRowHeight="12.75" x14ac:dyDescent="0.2"/>
  <cols>
    <col min="1" max="1" width="53.42578125" bestFit="1" customWidth="1"/>
    <col min="2" max="2" width="9.42578125" customWidth="1"/>
    <col min="3" max="3" width="27.140625" bestFit="1" customWidth="1"/>
    <col min="4" max="4" width="21.5703125" customWidth="1"/>
    <col min="5" max="5" width="10" customWidth="1"/>
    <col min="6" max="6" width="12.85546875" bestFit="1" customWidth="1"/>
    <col min="7" max="7" width="13.42578125" customWidth="1"/>
  </cols>
  <sheetData>
    <row r="1" spans="1:7" ht="23.25" x14ac:dyDescent="0.35">
      <c r="A1" s="43" t="s">
        <v>111</v>
      </c>
      <c r="B1" s="43"/>
      <c r="C1" s="43"/>
      <c r="D1" s="43"/>
      <c r="E1" s="43"/>
      <c r="F1" s="43"/>
      <c r="G1" s="43"/>
    </row>
    <row r="3" spans="1:7" ht="38.25" x14ac:dyDescent="0.2">
      <c r="A3" s="21" t="s">
        <v>37</v>
      </c>
      <c r="B3" s="22" t="s">
        <v>114</v>
      </c>
      <c r="C3" s="21" t="s">
        <v>73</v>
      </c>
      <c r="D3" s="21" t="s">
        <v>74</v>
      </c>
      <c r="E3" s="22" t="s">
        <v>113</v>
      </c>
      <c r="F3" s="21" t="s">
        <v>105</v>
      </c>
      <c r="G3" s="21" t="s">
        <v>104</v>
      </c>
    </row>
    <row r="4" spans="1:7" x14ac:dyDescent="0.2">
      <c r="A4" s="3" t="s">
        <v>75</v>
      </c>
      <c r="B4" s="3" t="str">
        <f>LEFT(A4,4)</f>
        <v>5109</v>
      </c>
      <c r="C4" s="3" t="str">
        <f>MID(A4,6,25)</f>
        <v>Umsatzerlöse Handelswaren</v>
      </c>
      <c r="D4" s="3" t="str">
        <f>TRIM(MID(A4,32,LEN(A4)-35))</f>
        <v>Füller</v>
      </c>
      <c r="E4" s="3" t="str">
        <f>TRIM(RIGHT(A4,4))</f>
        <v>19 %</v>
      </c>
      <c r="F4" s="13">
        <v>35200</v>
      </c>
      <c r="G4" s="13">
        <f>F4/(100%+E4)*E4</f>
        <v>5620.1680672268913</v>
      </c>
    </row>
    <row r="5" spans="1:7" x14ac:dyDescent="0.2">
      <c r="A5" s="3" t="s">
        <v>76</v>
      </c>
      <c r="B5" s="3" t="str">
        <f t="shared" ref="B5:B24" si="0">LEFT(A5,4)</f>
        <v>5101</v>
      </c>
      <c r="C5" s="3" t="str">
        <f t="shared" ref="C5:C25" si="1">MID(A5,6,25)</f>
        <v>Umsatzerlöse Handelswaren</v>
      </c>
      <c r="D5" s="3" t="str">
        <f t="shared" ref="D5:D25" si="2">TRIM(MID(A5,32,LEN(A5)-35))</f>
        <v>Kugelschreiber</v>
      </c>
      <c r="E5" s="3" t="str">
        <f t="shared" ref="E5:E25" si="3">TRIM(RIGHT(A5,4))</f>
        <v>19 %</v>
      </c>
      <c r="F5" s="13">
        <v>8715</v>
      </c>
      <c r="G5" s="13">
        <f t="shared" ref="G5:G25" si="4">F5/(100%+E5)*E5</f>
        <v>1391.4705882352941</v>
      </c>
    </row>
    <row r="6" spans="1:7" x14ac:dyDescent="0.2">
      <c r="A6" s="3" t="s">
        <v>100</v>
      </c>
      <c r="B6" s="3" t="str">
        <f t="shared" si="0"/>
        <v>5104</v>
      </c>
      <c r="C6" s="3" t="str">
        <f t="shared" si="1"/>
        <v>Umsatzerlöse Handelswaren</v>
      </c>
      <c r="D6" s="3" t="str">
        <f t="shared" si="2"/>
        <v>Folienstiftex</v>
      </c>
      <c r="E6" s="3" t="str">
        <f t="shared" si="3"/>
        <v>19 %</v>
      </c>
      <c r="F6" s="13">
        <v>4325</v>
      </c>
      <c r="G6" s="13">
        <f t="shared" si="4"/>
        <v>690.54621848739498</v>
      </c>
    </row>
    <row r="7" spans="1:7" x14ac:dyDescent="0.2">
      <c r="A7" s="3" t="s">
        <v>77</v>
      </c>
      <c r="B7" s="3" t="str">
        <f t="shared" si="0"/>
        <v>5103</v>
      </c>
      <c r="C7" s="3" t="str">
        <f t="shared" si="1"/>
        <v>Umsatzerlöse Handelswaren</v>
      </c>
      <c r="D7" s="3" t="str">
        <f t="shared" si="2"/>
        <v>Textmaker</v>
      </c>
      <c r="E7" s="3" t="str">
        <f t="shared" si="3"/>
        <v>19 %</v>
      </c>
      <c r="F7" s="13">
        <v>12356</v>
      </c>
      <c r="G7" s="13">
        <f t="shared" si="4"/>
        <v>1972.806722689076</v>
      </c>
    </row>
    <row r="8" spans="1:7" x14ac:dyDescent="0.2">
      <c r="A8" s="3" t="s">
        <v>38</v>
      </c>
      <c r="B8" s="3" t="str">
        <f t="shared" si="0"/>
        <v>5121</v>
      </c>
      <c r="C8" s="3" t="str">
        <f t="shared" si="1"/>
        <v>Umsatzerlöse Handelswaren</v>
      </c>
      <c r="D8" s="3" t="str">
        <f t="shared" si="2"/>
        <v>Zeitschriften</v>
      </c>
      <c r="E8" s="3" t="str">
        <f t="shared" si="3"/>
        <v>7 %</v>
      </c>
      <c r="F8" s="13">
        <v>45300</v>
      </c>
      <c r="G8" s="13">
        <f t="shared" si="4"/>
        <v>2963.5514018691592</v>
      </c>
    </row>
    <row r="9" spans="1:7" x14ac:dyDescent="0.2">
      <c r="A9" s="3" t="s">
        <v>39</v>
      </c>
      <c r="B9" s="3" t="str">
        <f t="shared" si="0"/>
        <v>5125</v>
      </c>
      <c r="C9" s="3" t="str">
        <f t="shared" si="1"/>
        <v>Umsatzerlöse Handelswaren</v>
      </c>
      <c r="D9" s="3" t="str">
        <f t="shared" si="2"/>
        <v>Kriminalromane</v>
      </c>
      <c r="E9" s="3" t="str">
        <f t="shared" si="3"/>
        <v>7 %</v>
      </c>
      <c r="F9" s="13">
        <v>8750</v>
      </c>
      <c r="G9" s="13">
        <f t="shared" si="4"/>
        <v>572.42990654205607</v>
      </c>
    </row>
    <row r="10" spans="1:7" x14ac:dyDescent="0.2">
      <c r="A10" s="3" t="s">
        <v>40</v>
      </c>
      <c r="B10" s="3" t="str">
        <f t="shared" si="0"/>
        <v>5126</v>
      </c>
      <c r="C10" s="3" t="str">
        <f t="shared" si="1"/>
        <v>Umsatzerlöse Handelswaren</v>
      </c>
      <c r="D10" s="3" t="str">
        <f t="shared" si="2"/>
        <v>Belletristik</v>
      </c>
      <c r="E10" s="3" t="str">
        <f t="shared" si="3"/>
        <v>7 %</v>
      </c>
      <c r="F10" s="13">
        <v>32978</v>
      </c>
      <c r="G10" s="13">
        <f t="shared" si="4"/>
        <v>2157.4392523364486</v>
      </c>
    </row>
    <row r="11" spans="1:7" x14ac:dyDescent="0.2">
      <c r="A11" s="3" t="s">
        <v>41</v>
      </c>
      <c r="B11" s="3" t="str">
        <f t="shared" si="0"/>
        <v>5122</v>
      </c>
      <c r="C11" s="3" t="str">
        <f t="shared" si="1"/>
        <v>Umsatzerlöse Handelswaren</v>
      </c>
      <c r="D11" s="3" t="str">
        <f t="shared" si="2"/>
        <v>Fachbücher EDV</v>
      </c>
      <c r="E11" s="3" t="str">
        <f t="shared" si="3"/>
        <v>7 %</v>
      </c>
      <c r="F11" s="13">
        <v>6981</v>
      </c>
      <c r="G11" s="13">
        <f t="shared" si="4"/>
        <v>456.70093457943926</v>
      </c>
    </row>
    <row r="12" spans="1:7" x14ac:dyDescent="0.2">
      <c r="A12" s="3" t="s">
        <v>42</v>
      </c>
      <c r="B12" s="3" t="str">
        <f t="shared" si="0"/>
        <v>5123</v>
      </c>
      <c r="C12" s="3" t="str">
        <f t="shared" si="1"/>
        <v>Umsatzerlöse Handelswaren</v>
      </c>
      <c r="D12" s="3" t="str">
        <f t="shared" si="2"/>
        <v>Fachbücher Wirtschaft</v>
      </c>
      <c r="E12" s="3" t="str">
        <f t="shared" si="3"/>
        <v>7 %</v>
      </c>
      <c r="F12" s="13">
        <v>25635</v>
      </c>
      <c r="G12" s="13">
        <f t="shared" si="4"/>
        <v>1677.0560747663553</v>
      </c>
    </row>
    <row r="13" spans="1:7" x14ac:dyDescent="0.2">
      <c r="A13" s="3" t="s">
        <v>84</v>
      </c>
      <c r="B13" s="3" t="str">
        <f t="shared" si="0"/>
        <v>5124</v>
      </c>
      <c r="C13" s="3" t="str">
        <f t="shared" si="1"/>
        <v>Umsatzerlöse Handelswaren</v>
      </c>
      <c r="D13" s="3" t="str">
        <f t="shared" si="2"/>
        <v>Fachbücher Recht</v>
      </c>
      <c r="E13" s="3" t="str">
        <f t="shared" si="3"/>
        <v>7 %</v>
      </c>
      <c r="F13" s="13">
        <v>9782</v>
      </c>
      <c r="G13" s="13">
        <f t="shared" si="4"/>
        <v>639.9439252336449</v>
      </c>
    </row>
    <row r="14" spans="1:7" x14ac:dyDescent="0.2">
      <c r="A14" s="3" t="s">
        <v>43</v>
      </c>
      <c r="B14" s="3" t="str">
        <f t="shared" si="0"/>
        <v>5127</v>
      </c>
      <c r="C14" s="3" t="str">
        <f t="shared" si="1"/>
        <v>Umsatzerlöse Handelswaren</v>
      </c>
      <c r="D14" s="3" t="str">
        <f t="shared" si="2"/>
        <v>Fachbücher Medizin</v>
      </c>
      <c r="E14" s="3" t="str">
        <f t="shared" si="3"/>
        <v>7 %</v>
      </c>
      <c r="F14" s="13">
        <v>14365</v>
      </c>
      <c r="G14" s="13">
        <f t="shared" si="4"/>
        <v>939.76635514018699</v>
      </c>
    </row>
    <row r="15" spans="1:7" x14ac:dyDescent="0.2">
      <c r="A15" s="3" t="s">
        <v>44</v>
      </c>
      <c r="B15" s="3" t="str">
        <f t="shared" si="0"/>
        <v>5129</v>
      </c>
      <c r="C15" s="3" t="str">
        <f t="shared" si="1"/>
        <v>Umsatzerlöse Handelswaren</v>
      </c>
      <c r="D15" s="3" t="str">
        <f t="shared" si="2"/>
        <v>Kinderbücher</v>
      </c>
      <c r="E15" s="3" t="str">
        <f t="shared" si="3"/>
        <v>7 %</v>
      </c>
      <c r="F15" s="13">
        <v>26398</v>
      </c>
      <c r="G15" s="13">
        <f t="shared" si="4"/>
        <v>1726.9719626168226</v>
      </c>
    </row>
    <row r="16" spans="1:7" x14ac:dyDescent="0.2">
      <c r="A16" s="3" t="s">
        <v>45</v>
      </c>
      <c r="B16" s="3" t="str">
        <f t="shared" si="0"/>
        <v>5128</v>
      </c>
      <c r="C16" s="3" t="str">
        <f t="shared" si="1"/>
        <v>Umsatzerlöse Handelswaren</v>
      </c>
      <c r="D16" s="3" t="str">
        <f t="shared" si="2"/>
        <v>Reiseliteratur</v>
      </c>
      <c r="E16" s="3" t="str">
        <f t="shared" si="3"/>
        <v>7 %</v>
      </c>
      <c r="F16" s="13">
        <v>35978</v>
      </c>
      <c r="G16" s="13">
        <f t="shared" si="4"/>
        <v>2353.700934579439</v>
      </c>
    </row>
    <row r="17" spans="1:7" x14ac:dyDescent="0.2">
      <c r="A17" s="3" t="s">
        <v>78</v>
      </c>
      <c r="B17" s="3" t="str">
        <f t="shared" si="0"/>
        <v>5108</v>
      </c>
      <c r="C17" s="3" t="str">
        <f t="shared" si="1"/>
        <v>Umsatzerlöse Handelswaren</v>
      </c>
      <c r="D17" s="3" t="str">
        <f t="shared" si="2"/>
        <v>Geschenkartikel</v>
      </c>
      <c r="E17" s="3" t="str">
        <f t="shared" si="3"/>
        <v>19 %</v>
      </c>
      <c r="F17" s="13">
        <v>15398</v>
      </c>
      <c r="G17" s="13">
        <f t="shared" si="4"/>
        <v>2458.5042016806724</v>
      </c>
    </row>
    <row r="18" spans="1:7" x14ac:dyDescent="0.2">
      <c r="A18" s="3" t="s">
        <v>79</v>
      </c>
      <c r="B18" s="3" t="str">
        <f t="shared" si="0"/>
        <v>5142</v>
      </c>
      <c r="C18" s="3" t="str">
        <f t="shared" si="1"/>
        <v>Umsatzerlöse Handelswaren</v>
      </c>
      <c r="D18" s="3" t="str">
        <f t="shared" si="2"/>
        <v>Bürostühle</v>
      </c>
      <c r="E18" s="3" t="str">
        <f t="shared" si="3"/>
        <v>19 %</v>
      </c>
      <c r="F18" s="13">
        <v>9861</v>
      </c>
      <c r="G18" s="13">
        <f t="shared" si="4"/>
        <v>1574.4453781512607</v>
      </c>
    </row>
    <row r="19" spans="1:7" x14ac:dyDescent="0.2">
      <c r="A19" s="3" t="s">
        <v>80</v>
      </c>
      <c r="B19" s="3" t="str">
        <f t="shared" si="0"/>
        <v>5145</v>
      </c>
      <c r="C19" s="3" t="str">
        <f t="shared" si="1"/>
        <v>Umsatzerlöse Handelswaren</v>
      </c>
      <c r="D19" s="3" t="str">
        <f t="shared" si="2"/>
        <v>Drucker</v>
      </c>
      <c r="E19" s="3" t="str">
        <f t="shared" si="3"/>
        <v>19 %</v>
      </c>
      <c r="F19" s="13">
        <v>14365</v>
      </c>
      <c r="G19" s="13">
        <f t="shared" si="4"/>
        <v>2293.5714285714289</v>
      </c>
    </row>
    <row r="20" spans="1:7" x14ac:dyDescent="0.2">
      <c r="A20" s="3" t="s">
        <v>81</v>
      </c>
      <c r="B20" s="3" t="str">
        <f t="shared" si="0"/>
        <v>5146</v>
      </c>
      <c r="C20" s="3" t="str">
        <f t="shared" si="1"/>
        <v>Umsatzerlöse Handelswaren</v>
      </c>
      <c r="D20" s="3" t="str">
        <f t="shared" si="2"/>
        <v>Faxgeräte</v>
      </c>
      <c r="E20" s="3" t="str">
        <f t="shared" si="3"/>
        <v>19 %</v>
      </c>
      <c r="F20" s="13">
        <v>7658</v>
      </c>
      <c r="G20" s="13">
        <f t="shared" si="4"/>
        <v>1222.7058823529412</v>
      </c>
    </row>
    <row r="21" spans="1:7" x14ac:dyDescent="0.2">
      <c r="A21" s="3" t="s">
        <v>82</v>
      </c>
      <c r="B21" s="3" t="str">
        <f t="shared" si="0"/>
        <v>5148</v>
      </c>
      <c r="C21" s="3" t="str">
        <f t="shared" si="1"/>
        <v>Umsatzerlöse Handelswaren</v>
      </c>
      <c r="D21" s="3" t="str">
        <f t="shared" si="2"/>
        <v>Schreibtische</v>
      </c>
      <c r="E21" s="3" t="str">
        <f t="shared" si="3"/>
        <v>19 %</v>
      </c>
      <c r="F21" s="13">
        <v>7932</v>
      </c>
      <c r="G21" s="13">
        <f t="shared" si="4"/>
        <v>1266.453781512605</v>
      </c>
    </row>
    <row r="22" spans="1:7" x14ac:dyDescent="0.2">
      <c r="A22" s="3" t="s">
        <v>83</v>
      </c>
      <c r="B22" s="3" t="str">
        <f t="shared" si="0"/>
        <v>5147</v>
      </c>
      <c r="C22" s="3" t="str">
        <f t="shared" si="1"/>
        <v>Umsatzerlöse Handelswaren</v>
      </c>
      <c r="D22" s="3" t="str">
        <f t="shared" si="2"/>
        <v>Bürozubehör</v>
      </c>
      <c r="E22" s="3" t="str">
        <f t="shared" si="3"/>
        <v>19 %</v>
      </c>
      <c r="F22" s="13">
        <v>36791</v>
      </c>
      <c r="G22" s="13">
        <f t="shared" si="4"/>
        <v>5874.1932773109247</v>
      </c>
    </row>
    <row r="23" spans="1:7" x14ac:dyDescent="0.2">
      <c r="A23" s="3" t="s">
        <v>46</v>
      </c>
      <c r="B23" s="3" t="str">
        <f t="shared" si="0"/>
        <v>5131</v>
      </c>
      <c r="C23" s="3" t="str">
        <f t="shared" si="1"/>
        <v>Umsatzerlöse Handelswaren</v>
      </c>
      <c r="D23" s="3" t="str">
        <f t="shared" si="2"/>
        <v>Sciencefictionbücher</v>
      </c>
      <c r="E23" s="3" t="str">
        <f t="shared" si="3"/>
        <v>7 %</v>
      </c>
      <c r="F23" s="13">
        <v>9723</v>
      </c>
      <c r="G23" s="13">
        <f t="shared" si="4"/>
        <v>636.08411214953264</v>
      </c>
    </row>
    <row r="24" spans="1:7" x14ac:dyDescent="0.2">
      <c r="A24" s="3" t="s">
        <v>47</v>
      </c>
      <c r="B24" s="3" t="str">
        <f t="shared" si="0"/>
        <v>5134</v>
      </c>
      <c r="C24" s="3" t="str">
        <f t="shared" si="1"/>
        <v>Umsatzerlöse Handelswaren</v>
      </c>
      <c r="D24" s="3" t="str">
        <f t="shared" si="2"/>
        <v>Sonstige Literatur</v>
      </c>
      <c r="E24" s="3" t="str">
        <f t="shared" si="3"/>
        <v>7 %</v>
      </c>
      <c r="F24" s="13">
        <v>36719</v>
      </c>
      <c r="G24" s="13">
        <f t="shared" si="4"/>
        <v>2402.1775700934581</v>
      </c>
    </row>
    <row r="25" spans="1:7" x14ac:dyDescent="0.2">
      <c r="A25" s="3" t="s">
        <v>48</v>
      </c>
      <c r="B25" s="3" t="str">
        <f>LEFT(A25,4)</f>
        <v>5133</v>
      </c>
      <c r="C25" s="3" t="str">
        <f t="shared" si="1"/>
        <v>Umsatzerlöse Handelswaren</v>
      </c>
      <c r="D25" s="3" t="str">
        <f t="shared" si="2"/>
        <v>Kunstbücher</v>
      </c>
      <c r="E25" s="3" t="str">
        <f t="shared" si="3"/>
        <v>7 %</v>
      </c>
      <c r="F25" s="13">
        <v>9349</v>
      </c>
      <c r="G25" s="13">
        <f t="shared" si="4"/>
        <v>611.61682242990651</v>
      </c>
    </row>
    <row r="26" spans="1:7" x14ac:dyDescent="0.2">
      <c r="F26" s="12">
        <f>SUM(F4:F25)</f>
        <v>414559</v>
      </c>
      <c r="G26" s="12">
        <f>SUM(G4:G25)</f>
        <v>41502.304798554935</v>
      </c>
    </row>
    <row r="27" spans="1:7" x14ac:dyDescent="0.2">
      <c r="B27" s="15"/>
      <c r="C27" t="s">
        <v>103</v>
      </c>
      <c r="D27" t="s">
        <v>101</v>
      </c>
    </row>
    <row r="28" spans="1:7" x14ac:dyDescent="0.2">
      <c r="D28" t="s">
        <v>102</v>
      </c>
    </row>
    <row r="29" spans="1:7" x14ac:dyDescent="0.2">
      <c r="A29" s="3" t="s">
        <v>106</v>
      </c>
      <c r="B29" s="13">
        <f ca="1">SUMIF($E$4:$G$25,"7 %",$F$4:$F$25)</f>
        <v>261958</v>
      </c>
      <c r="C29" s="3" t="s">
        <v>108</v>
      </c>
      <c r="D29" s="13">
        <f ca="1">SUMIF($E$4:$G$25,"7 %",$G$4:$G$25)</f>
        <v>17137.439252336451</v>
      </c>
    </row>
    <row r="30" spans="1:7" x14ac:dyDescent="0.2">
      <c r="A30" s="3" t="s">
        <v>107</v>
      </c>
      <c r="B30" s="13">
        <f ca="1">SUMIF($E$4:$G$25,"19 %",$F$4:$F$25)</f>
        <v>152601</v>
      </c>
      <c r="C30" s="3" t="s">
        <v>109</v>
      </c>
      <c r="D30" s="13">
        <f ca="1">SUMIF($E$4:$G$25,"19 %",$G$4:$G$25)</f>
        <v>24364.865546218491</v>
      </c>
    </row>
    <row r="31" spans="1:7" ht="13.5" thickBot="1" x14ac:dyDescent="0.25">
      <c r="A31" s="4" t="s">
        <v>110</v>
      </c>
      <c r="B31" s="14">
        <f ca="1">SUM(B29:B30)</f>
        <v>414559</v>
      </c>
      <c r="C31" s="4"/>
      <c r="D31" s="14">
        <f ca="1">SUM(D29:D30)</f>
        <v>41502.304798554942</v>
      </c>
    </row>
    <row r="32" spans="1:7" ht="13.5" thickTop="1" x14ac:dyDescent="0.2"/>
    <row r="33" spans="1:6" x14ac:dyDescent="0.2">
      <c r="F33" t="str">
        <f>D9</f>
        <v>Kriminalromane</v>
      </c>
    </row>
  </sheetData>
  <mergeCells count="1">
    <mergeCell ref="A1:G1"/>
  </mergeCells>
  <phoneticPr fontId="4" type="noConversion"/>
  <conditionalFormatting sqref="A4:A25 C4:D25">
    <cfRule type="expression" dxfId="28" priority="1" stopIfTrue="1">
      <formula>$E4="19 %"</formula>
    </cfRule>
    <cfRule type="expression" dxfId="27" priority="2" stopIfTrue="1">
      <formula>$E4="7 %"</formula>
    </cfRule>
  </conditionalFormatting>
  <conditionalFormatting sqref="B4:B25">
    <cfRule type="expression" dxfId="26" priority="3" stopIfTrue="1">
      <formula>$E4="19 %"</formula>
    </cfRule>
    <cfRule type="expression" dxfId="25" priority="4" stopIfTrue="1">
      <formula>$E4="7 %"</formula>
    </cfRule>
  </conditionalFormatting>
  <pageMargins left="0.78740157480314965" right="0.78740157480314965" top="0.39370078740157483" bottom="0.39370078740157483" header="0.51181102362204722" footer="0.51181102362204722"/>
  <pageSetup paperSize="9" scale="86" orientation="landscape"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5:E31"/>
  <sheetViews>
    <sheetView workbookViewId="0">
      <selection activeCell="D24" sqref="D24"/>
    </sheetView>
  </sheetViews>
  <sheetFormatPr baseColWidth="10" defaultRowHeight="12.75" x14ac:dyDescent="0.2"/>
  <cols>
    <col min="1" max="1" width="14.28515625" bestFit="1" customWidth="1"/>
    <col min="2" max="2" width="14.140625" customWidth="1"/>
    <col min="3" max="3" width="30" customWidth="1"/>
    <col min="4" max="4" width="35.42578125" customWidth="1"/>
  </cols>
  <sheetData>
    <row r="5" spans="1:5" x14ac:dyDescent="0.2">
      <c r="A5" t="s">
        <v>50</v>
      </c>
      <c r="B5" t="s">
        <v>0</v>
      </c>
      <c r="C5" t="s">
        <v>98</v>
      </c>
      <c r="D5" t="s">
        <v>99</v>
      </c>
      <c r="E5" t="s">
        <v>51</v>
      </c>
    </row>
    <row r="6" spans="1:5" x14ac:dyDescent="0.2">
      <c r="A6" t="s">
        <v>1</v>
      </c>
      <c r="B6" t="s">
        <v>94</v>
      </c>
      <c r="C6" t="str">
        <f t="shared" ref="C6:C18" si="0">TRIM(B6)</f>
        <v>K100</v>
      </c>
      <c r="D6" t="str">
        <f t="shared" ref="D6:D18" si="1">CONCATENATE(A6," ",C6)</f>
        <v>Klebstoff K100</v>
      </c>
      <c r="E6">
        <v>450</v>
      </c>
    </row>
    <row r="7" spans="1:5" x14ac:dyDescent="0.2">
      <c r="A7" t="s">
        <v>1</v>
      </c>
      <c r="B7" t="s">
        <v>95</v>
      </c>
      <c r="C7" t="str">
        <f t="shared" si="0"/>
        <v>K125</v>
      </c>
      <c r="D7" t="str">
        <f t="shared" si="1"/>
        <v>Klebstoff K125</v>
      </c>
      <c r="E7">
        <v>300</v>
      </c>
    </row>
    <row r="8" spans="1:5" x14ac:dyDescent="0.2">
      <c r="A8" t="s">
        <v>1</v>
      </c>
      <c r="B8" t="s">
        <v>85</v>
      </c>
      <c r="C8" t="str">
        <f t="shared" si="0"/>
        <v>K160</v>
      </c>
      <c r="D8" t="str">
        <f t="shared" si="1"/>
        <v>Klebstoff K160</v>
      </c>
      <c r="E8">
        <v>250</v>
      </c>
    </row>
    <row r="9" spans="1:5" x14ac:dyDescent="0.2">
      <c r="A9" t="s">
        <v>1</v>
      </c>
      <c r="B9" t="s">
        <v>91</v>
      </c>
      <c r="C9" t="str">
        <f t="shared" si="0"/>
        <v>K180</v>
      </c>
      <c r="D9" t="str">
        <f t="shared" si="1"/>
        <v>Klebstoff K180</v>
      </c>
      <c r="E9">
        <v>600</v>
      </c>
    </row>
    <row r="10" spans="1:5" x14ac:dyDescent="0.2">
      <c r="A10" t="s">
        <v>1</v>
      </c>
      <c r="B10" t="s">
        <v>96</v>
      </c>
      <c r="C10" t="str">
        <f t="shared" si="0"/>
        <v>K185</v>
      </c>
      <c r="D10" t="str">
        <f t="shared" si="1"/>
        <v>Klebstoff K185</v>
      </c>
      <c r="E10">
        <v>100</v>
      </c>
    </row>
    <row r="11" spans="1:5" x14ac:dyDescent="0.2">
      <c r="A11" t="s">
        <v>1</v>
      </c>
      <c r="B11" t="s">
        <v>89</v>
      </c>
      <c r="C11" t="str">
        <f t="shared" si="0"/>
        <v>K285</v>
      </c>
      <c r="D11" t="str">
        <f t="shared" si="1"/>
        <v>Klebstoff K285</v>
      </c>
      <c r="E11">
        <v>988</v>
      </c>
    </row>
    <row r="12" spans="1:5" x14ac:dyDescent="0.2">
      <c r="A12" t="s">
        <v>1</v>
      </c>
      <c r="B12" t="s">
        <v>97</v>
      </c>
      <c r="C12" t="str">
        <f t="shared" si="0"/>
        <v>K345</v>
      </c>
      <c r="D12" t="str">
        <f t="shared" si="1"/>
        <v>Klebstoff K345</v>
      </c>
      <c r="E12">
        <v>444</v>
      </c>
    </row>
    <row r="13" spans="1:5" x14ac:dyDescent="0.2">
      <c r="A13" t="s">
        <v>1</v>
      </c>
      <c r="B13" t="s">
        <v>90</v>
      </c>
      <c r="C13" t="str">
        <f t="shared" si="0"/>
        <v>K561</v>
      </c>
      <c r="D13" t="str">
        <f t="shared" si="1"/>
        <v>Klebstoff K561</v>
      </c>
      <c r="E13">
        <v>233</v>
      </c>
    </row>
    <row r="14" spans="1:5" x14ac:dyDescent="0.2">
      <c r="A14" t="s">
        <v>1</v>
      </c>
      <c r="B14" t="s">
        <v>87</v>
      </c>
      <c r="C14" t="str">
        <f t="shared" si="0"/>
        <v>K610</v>
      </c>
      <c r="D14" t="str">
        <f t="shared" si="1"/>
        <v>Klebstoff K610</v>
      </c>
      <c r="E14">
        <v>455</v>
      </c>
    </row>
    <row r="15" spans="1:5" x14ac:dyDescent="0.2">
      <c r="A15" t="s">
        <v>1</v>
      </c>
      <c r="B15" t="s">
        <v>88</v>
      </c>
      <c r="C15" t="str">
        <f t="shared" si="0"/>
        <v>K749</v>
      </c>
      <c r="D15" t="str">
        <f t="shared" si="1"/>
        <v>Klebstoff K749</v>
      </c>
      <c r="E15">
        <v>333</v>
      </c>
    </row>
    <row r="16" spans="1:5" x14ac:dyDescent="0.2">
      <c r="A16" t="s">
        <v>1</v>
      </c>
      <c r="B16" t="s">
        <v>92</v>
      </c>
      <c r="C16" t="str">
        <f t="shared" si="0"/>
        <v>K987</v>
      </c>
      <c r="D16" t="str">
        <f t="shared" si="1"/>
        <v>Klebstoff K987</v>
      </c>
      <c r="E16">
        <v>444</v>
      </c>
    </row>
    <row r="17" spans="1:5" x14ac:dyDescent="0.2">
      <c r="A17" t="s">
        <v>49</v>
      </c>
      <c r="B17" t="s">
        <v>93</v>
      </c>
      <c r="C17" t="str">
        <f t="shared" si="0"/>
        <v>K298</v>
      </c>
      <c r="D17" t="str">
        <f t="shared" si="1"/>
        <v>Sekundenkleber K298</v>
      </c>
      <c r="E17">
        <v>789</v>
      </c>
    </row>
    <row r="18" spans="1:5" x14ac:dyDescent="0.2">
      <c r="A18" t="s">
        <v>49</v>
      </c>
      <c r="B18" t="s">
        <v>86</v>
      </c>
      <c r="C18" t="str">
        <f t="shared" si="0"/>
        <v>K888</v>
      </c>
      <c r="D18" t="str">
        <f t="shared" si="1"/>
        <v>Sekundenkleber K888</v>
      </c>
      <c r="E18">
        <v>425</v>
      </c>
    </row>
    <row r="31" spans="1:5" x14ac:dyDescent="0.2"/>
  </sheetData>
  <phoneticPr fontId="4" type="noConversion"/>
  <conditionalFormatting sqref="A5:E18 G9:G20">
    <cfRule type="expression" dxfId="24" priority="1" stopIfTrue="1">
      <formula>ISTEXT(A5)</formula>
    </cfRule>
    <cfRule type="expression" dxfId="23" priority="2" stopIfTrue="1">
      <formula>ISNONTEXT(A5)</formula>
    </cfRule>
  </conditionalFormatting>
  <pageMargins left="0.78740157480314965" right="0.78740157480314965" top="0.98425196850393704" bottom="0.98425196850393704" header="0.51181102362204722" footer="0.51181102362204722"/>
  <pageSetup paperSize="9" scale="86" orientation="landscape"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3:K30"/>
  <sheetViews>
    <sheetView topLeftCell="A3" zoomScale="85" workbookViewId="0">
      <selection activeCell="A13" sqref="A13"/>
    </sheetView>
  </sheetViews>
  <sheetFormatPr baseColWidth="10" defaultRowHeight="12.75" x14ac:dyDescent="0.2"/>
  <cols>
    <col min="1" max="1" width="27.5703125" customWidth="1"/>
    <col min="2" max="2" width="10.5703125" customWidth="1"/>
    <col min="3" max="3" width="15.42578125" customWidth="1"/>
    <col min="4" max="4" width="14.7109375" customWidth="1"/>
    <col min="5" max="5" width="11.7109375" bestFit="1" customWidth="1"/>
    <col min="6" max="6" width="12.42578125" customWidth="1"/>
    <col min="7" max="7" width="11.5703125" bestFit="1" customWidth="1"/>
    <col min="8" max="8" width="14.5703125" customWidth="1"/>
    <col min="9" max="9" width="14.85546875" customWidth="1"/>
    <col min="10" max="10" width="13.85546875" customWidth="1"/>
  </cols>
  <sheetData>
    <row r="3" spans="1:11" ht="27" thickBot="1" x14ac:dyDescent="0.45">
      <c r="A3" s="36" t="s">
        <v>2</v>
      </c>
      <c r="B3" s="36"/>
      <c r="C3" s="36"/>
      <c r="D3" s="36"/>
      <c r="E3" s="36"/>
      <c r="F3" s="36"/>
      <c r="G3" s="36"/>
      <c r="H3" s="36"/>
      <c r="I3" s="36"/>
      <c r="J3" s="36"/>
    </row>
    <row r="4" spans="1:11" ht="13.5" customHeight="1" thickBot="1" x14ac:dyDescent="0.25">
      <c r="A4" s="44"/>
      <c r="B4" s="46" t="s">
        <v>3</v>
      </c>
      <c r="C4" s="47"/>
      <c r="D4" s="47"/>
      <c r="E4" s="48"/>
      <c r="F4" s="49" t="s">
        <v>4</v>
      </c>
      <c r="G4" s="46" t="s">
        <v>5</v>
      </c>
      <c r="H4" s="47"/>
      <c r="I4" s="47"/>
      <c r="J4" s="48"/>
    </row>
    <row r="5" spans="1:11" ht="39" thickBot="1" x14ac:dyDescent="0.25">
      <c r="A5" s="45"/>
      <c r="B5" s="1" t="s">
        <v>27</v>
      </c>
      <c r="C5" s="1" t="s">
        <v>6</v>
      </c>
      <c r="D5" s="1" t="s">
        <v>7</v>
      </c>
      <c r="E5" s="1" t="s">
        <v>8</v>
      </c>
      <c r="F5" s="50"/>
      <c r="G5" s="1" t="s">
        <v>28</v>
      </c>
      <c r="H5" s="1" t="s">
        <v>9</v>
      </c>
      <c r="I5" s="1" t="s">
        <v>10</v>
      </c>
      <c r="J5" s="1" t="s">
        <v>29</v>
      </c>
    </row>
    <row r="6" spans="1:11" x14ac:dyDescent="0.2">
      <c r="A6" s="2" t="s">
        <v>11</v>
      </c>
      <c r="B6" s="19"/>
      <c r="C6" s="16">
        <v>300000</v>
      </c>
      <c r="D6" s="16">
        <v>200000</v>
      </c>
      <c r="E6" s="16">
        <f>C6+D6</f>
        <v>500000</v>
      </c>
      <c r="F6" s="16"/>
      <c r="G6" s="19"/>
      <c r="H6" s="16">
        <f>C6</f>
        <v>300000</v>
      </c>
      <c r="I6" s="16">
        <f>D6</f>
        <v>200000</v>
      </c>
      <c r="J6" s="16">
        <f>H6+I6</f>
        <v>500000</v>
      </c>
    </row>
    <row r="7" spans="1:11" x14ac:dyDescent="0.2">
      <c r="A7" s="2" t="s">
        <v>12</v>
      </c>
      <c r="B7" s="19">
        <v>0.14454500000000001</v>
      </c>
      <c r="C7" s="16">
        <f>C6*$B$7</f>
        <v>43363.5</v>
      </c>
      <c r="D7" s="16">
        <f>D6*$B$7</f>
        <v>28909</v>
      </c>
      <c r="E7" s="16">
        <f t="shared" ref="E7:E26" si="0">C7+D7</f>
        <v>72272.5</v>
      </c>
      <c r="F7" s="17">
        <f>J7-E7</f>
        <v>2727.5</v>
      </c>
      <c r="G7" s="19">
        <v>0.15</v>
      </c>
      <c r="H7" s="16">
        <f>H6*$G$7</f>
        <v>45000</v>
      </c>
      <c r="I7" s="16">
        <f>I6*$G$7</f>
        <v>30000</v>
      </c>
      <c r="J7" s="16">
        <f t="shared" ref="J7:J26" si="1">H7+I7</f>
        <v>75000</v>
      </c>
    </row>
    <row r="8" spans="1:11" x14ac:dyDescent="0.2">
      <c r="A8" s="2" t="s">
        <v>13</v>
      </c>
      <c r="B8" s="19"/>
      <c r="C8" s="16">
        <f>C6+C7</f>
        <v>343363.5</v>
      </c>
      <c r="D8" s="16">
        <f>D6+D7</f>
        <v>228909</v>
      </c>
      <c r="E8" s="16">
        <f t="shared" si="0"/>
        <v>572272.5</v>
      </c>
      <c r="F8" s="17"/>
      <c r="G8" s="19"/>
      <c r="H8" s="16">
        <f>H6+H7</f>
        <v>345000</v>
      </c>
      <c r="I8" s="16">
        <f>I6+I7</f>
        <v>230000</v>
      </c>
      <c r="J8" s="16">
        <f t="shared" si="1"/>
        <v>575000</v>
      </c>
    </row>
    <row r="9" spans="1:11" x14ac:dyDescent="0.2">
      <c r="A9" s="2" t="s">
        <v>14</v>
      </c>
      <c r="B9" s="19"/>
      <c r="C9" s="16">
        <v>80000</v>
      </c>
      <c r="D9" s="16">
        <v>90000</v>
      </c>
      <c r="E9" s="16">
        <f t="shared" si="0"/>
        <v>170000</v>
      </c>
      <c r="F9" s="17"/>
      <c r="G9" s="19"/>
      <c r="H9" s="16">
        <f>C9</f>
        <v>80000</v>
      </c>
      <c r="I9" s="16">
        <f>D9</f>
        <v>90000</v>
      </c>
      <c r="J9" s="16">
        <f t="shared" si="1"/>
        <v>170000</v>
      </c>
    </row>
    <row r="10" spans="1:11" x14ac:dyDescent="0.2">
      <c r="A10" s="2" t="s">
        <v>15</v>
      </c>
      <c r="B10" s="19">
        <v>0.65554400000000002</v>
      </c>
      <c r="C10" s="16">
        <f>C9*$B$10</f>
        <v>52443.520000000004</v>
      </c>
      <c r="D10" s="16">
        <f>D9*$B$10</f>
        <v>58998.96</v>
      </c>
      <c r="E10" s="16">
        <f t="shared" si="0"/>
        <v>111442.48000000001</v>
      </c>
      <c r="F10" s="17">
        <f>J10-E10</f>
        <v>7557.5199999999895</v>
      </c>
      <c r="G10" s="19">
        <v>0.7</v>
      </c>
      <c r="H10" s="16">
        <f>H9*$G$10</f>
        <v>56000</v>
      </c>
      <c r="I10" s="16">
        <f>I9*$G$10</f>
        <v>62999.999999999993</v>
      </c>
      <c r="J10" s="16">
        <f t="shared" si="1"/>
        <v>119000</v>
      </c>
    </row>
    <row r="11" spans="1:11" x14ac:dyDescent="0.2">
      <c r="A11" s="2" t="s">
        <v>16</v>
      </c>
      <c r="B11" s="19"/>
      <c r="C11" s="16">
        <f>C9+C10</f>
        <v>132443.52000000002</v>
      </c>
      <c r="D11" s="16">
        <f>D9+D10</f>
        <v>148998.96</v>
      </c>
      <c r="E11" s="16">
        <f t="shared" si="0"/>
        <v>281442.48</v>
      </c>
      <c r="F11" s="17"/>
      <c r="G11" s="19"/>
      <c r="H11" s="16">
        <f>H9+H10</f>
        <v>136000</v>
      </c>
      <c r="I11" s="16">
        <f>I9+I10</f>
        <v>153000</v>
      </c>
      <c r="J11" s="16">
        <f t="shared" si="1"/>
        <v>289000</v>
      </c>
    </row>
    <row r="12" spans="1:11" x14ac:dyDescent="0.2">
      <c r="A12" s="2" t="s">
        <v>17</v>
      </c>
      <c r="B12" s="19"/>
      <c r="C12" s="16">
        <v>60000</v>
      </c>
      <c r="D12" s="16">
        <v>40000</v>
      </c>
      <c r="E12" s="16">
        <f t="shared" si="0"/>
        <v>100000</v>
      </c>
      <c r="F12" s="17"/>
      <c r="G12" s="19"/>
      <c r="H12" s="16">
        <f>C12</f>
        <v>60000</v>
      </c>
      <c r="I12" s="16">
        <f>D12</f>
        <v>40000</v>
      </c>
      <c r="J12" s="16">
        <f t="shared" si="1"/>
        <v>100000</v>
      </c>
    </row>
    <row r="13" spans="1:11" x14ac:dyDescent="0.2">
      <c r="A13" s="2" t="s">
        <v>18</v>
      </c>
      <c r="B13" s="19">
        <v>1.0249999999999999</v>
      </c>
      <c r="C13" s="16">
        <f>C12*$B$13</f>
        <v>61499.999999999993</v>
      </c>
      <c r="D13" s="16">
        <f>D12*$B$13</f>
        <v>41000</v>
      </c>
      <c r="E13" s="16">
        <f t="shared" si="0"/>
        <v>102500</v>
      </c>
      <c r="F13" s="17">
        <f>J13-E13</f>
        <v>-2500</v>
      </c>
      <c r="G13" s="19">
        <v>1</v>
      </c>
      <c r="H13" s="16">
        <f>H12*$G$13</f>
        <v>60000</v>
      </c>
      <c r="I13" s="16">
        <f>I12*$G$13</f>
        <v>40000</v>
      </c>
      <c r="J13" s="16">
        <f t="shared" si="1"/>
        <v>100000</v>
      </c>
    </row>
    <row r="14" spans="1:11" x14ac:dyDescent="0.2">
      <c r="A14" s="2" t="s">
        <v>19</v>
      </c>
      <c r="B14" s="19"/>
      <c r="C14" s="16">
        <f>C12+C13</f>
        <v>121500</v>
      </c>
      <c r="D14" s="16">
        <f>D12+D13</f>
        <v>81000</v>
      </c>
      <c r="E14" s="16">
        <f t="shared" si="0"/>
        <v>202500</v>
      </c>
      <c r="F14" s="17"/>
      <c r="G14" s="19"/>
      <c r="H14" s="16">
        <f>H12+H13</f>
        <v>120000</v>
      </c>
      <c r="I14" s="16">
        <f>I12+I13</f>
        <v>80000</v>
      </c>
      <c r="J14" s="16">
        <f t="shared" si="1"/>
        <v>200000</v>
      </c>
      <c r="K14" s="2"/>
    </row>
    <row r="15" spans="1:11" x14ac:dyDescent="0.2">
      <c r="A15" s="2" t="s">
        <v>20</v>
      </c>
      <c r="B15" s="19"/>
      <c r="C15" s="16">
        <f>C8+C11+C14</f>
        <v>597307.02</v>
      </c>
      <c r="D15" s="16">
        <f>D8+D11+D14</f>
        <v>458907.95999999996</v>
      </c>
      <c r="E15" s="16">
        <f t="shared" si="0"/>
        <v>1056214.98</v>
      </c>
      <c r="F15" s="17"/>
      <c r="G15" s="19"/>
      <c r="H15" s="16">
        <f>H8+H11+H14</f>
        <v>601000</v>
      </c>
      <c r="I15" s="16">
        <f>I8+I11+I14</f>
        <v>463000</v>
      </c>
      <c r="J15" s="16">
        <f t="shared" si="1"/>
        <v>1064000</v>
      </c>
    </row>
    <row r="16" spans="1:11" x14ac:dyDescent="0.2">
      <c r="A16" s="2" t="s">
        <v>21</v>
      </c>
      <c r="B16" s="19"/>
      <c r="C16" s="16">
        <v>75000</v>
      </c>
      <c r="D16" s="16">
        <v>200000</v>
      </c>
      <c r="E16" s="16">
        <f t="shared" si="0"/>
        <v>275000</v>
      </c>
      <c r="F16" s="17"/>
      <c r="G16" s="19"/>
      <c r="H16" s="16">
        <f>C16</f>
        <v>75000</v>
      </c>
      <c r="I16" s="16">
        <f>D16</f>
        <v>200000</v>
      </c>
      <c r="J16" s="16">
        <f t="shared" si="1"/>
        <v>275000</v>
      </c>
    </row>
    <row r="17" spans="1:10" x14ac:dyDescent="0.2">
      <c r="A17" s="2" t="s">
        <v>22</v>
      </c>
      <c r="B17" s="19"/>
      <c r="C17" s="16">
        <v>115000</v>
      </c>
      <c r="D17" s="16">
        <v>40000</v>
      </c>
      <c r="E17" s="16">
        <f t="shared" si="0"/>
        <v>155000</v>
      </c>
      <c r="F17" s="17"/>
      <c r="G17" s="19"/>
      <c r="H17" s="16">
        <f>C17</f>
        <v>115000</v>
      </c>
      <c r="I17" s="16">
        <f>D17</f>
        <v>40000</v>
      </c>
      <c r="J17" s="16">
        <f t="shared" si="1"/>
        <v>155000</v>
      </c>
    </row>
    <row r="18" spans="1:10" x14ac:dyDescent="0.2">
      <c r="A18" s="2" t="s">
        <v>23</v>
      </c>
      <c r="B18" s="19"/>
      <c r="C18" s="16">
        <f>C15-C16+C17</f>
        <v>637307.02</v>
      </c>
      <c r="D18" s="16">
        <f>D15-D16+D17</f>
        <v>298907.95999999996</v>
      </c>
      <c r="E18" s="16">
        <f t="shared" si="0"/>
        <v>936214.98</v>
      </c>
      <c r="F18" s="17"/>
      <c r="G18" s="19"/>
      <c r="H18" s="16">
        <f>H15-H16+H17</f>
        <v>641000</v>
      </c>
      <c r="I18" s="16">
        <f>I15-I16+I17</f>
        <v>303000</v>
      </c>
      <c r="J18" s="16">
        <f t="shared" si="1"/>
        <v>944000</v>
      </c>
    </row>
    <row r="19" spans="1:10" x14ac:dyDescent="0.2">
      <c r="A19" s="2" t="s">
        <v>24</v>
      </c>
      <c r="B19" s="19">
        <v>7.9594999999999999E-2</v>
      </c>
      <c r="C19" s="16">
        <f>C18*$B$19</f>
        <v>50726.452256900004</v>
      </c>
      <c r="D19" s="16">
        <f>D18*$B$19</f>
        <v>23791.579076199996</v>
      </c>
      <c r="E19" s="16">
        <f t="shared" si="0"/>
        <v>74518.031333099992</v>
      </c>
      <c r="F19" s="17">
        <f>J19-E19</f>
        <v>1001.9686669000075</v>
      </c>
      <c r="G19" s="19">
        <v>0.08</v>
      </c>
      <c r="H19" s="16">
        <f>H18*$G$19</f>
        <v>51280</v>
      </c>
      <c r="I19" s="16">
        <f>I18*$G$19</f>
        <v>24240</v>
      </c>
      <c r="J19" s="16">
        <f t="shared" si="1"/>
        <v>75520</v>
      </c>
    </row>
    <row r="20" spans="1:10" x14ac:dyDescent="0.2">
      <c r="A20" s="2" t="s">
        <v>25</v>
      </c>
      <c r="B20" s="19">
        <v>5.2019999999999997E-2</v>
      </c>
      <c r="C20" s="16">
        <f>C18*$B$20</f>
        <v>33152.711180400001</v>
      </c>
      <c r="D20" s="16">
        <f>D18*$B$20</f>
        <v>15549.192079199996</v>
      </c>
      <c r="E20" s="16">
        <f t="shared" si="0"/>
        <v>48701.903259599996</v>
      </c>
      <c r="F20" s="17">
        <f>J20-E20</f>
        <v>-1501.9032595999961</v>
      </c>
      <c r="G20" s="19">
        <v>0.05</v>
      </c>
      <c r="H20" s="16">
        <f>H18*$G$20</f>
        <v>32050</v>
      </c>
      <c r="I20" s="16">
        <f>I18*$G$20</f>
        <v>15150</v>
      </c>
      <c r="J20" s="16">
        <f t="shared" si="1"/>
        <v>47200</v>
      </c>
    </row>
    <row r="21" spans="1:10" x14ac:dyDescent="0.2">
      <c r="A21" s="2" t="s">
        <v>26</v>
      </c>
      <c r="B21" s="19"/>
      <c r="C21" s="16">
        <f>C18+C19+C20</f>
        <v>721186.18343730003</v>
      </c>
      <c r="D21" s="16">
        <f>D18+D19+D20</f>
        <v>338248.73115539999</v>
      </c>
      <c r="E21" s="16">
        <f t="shared" si="0"/>
        <v>1059434.9145927001</v>
      </c>
      <c r="F21" s="17"/>
      <c r="G21" s="19"/>
      <c r="H21" s="16">
        <f>H18+H19+H20</f>
        <v>724330</v>
      </c>
      <c r="I21" s="16">
        <f>I18+I19+I20</f>
        <v>342390</v>
      </c>
      <c r="J21" s="16">
        <f t="shared" si="1"/>
        <v>1066720</v>
      </c>
    </row>
    <row r="22" spans="1:10" x14ac:dyDescent="0.2">
      <c r="A22" s="2" t="s">
        <v>30</v>
      </c>
      <c r="B22" s="19"/>
      <c r="C22" s="16">
        <v>920000</v>
      </c>
      <c r="D22" s="16">
        <v>480000</v>
      </c>
      <c r="E22" s="16">
        <f t="shared" si="0"/>
        <v>1400000</v>
      </c>
      <c r="F22" s="17"/>
      <c r="G22" s="19"/>
      <c r="H22" s="16">
        <f>C22</f>
        <v>920000</v>
      </c>
      <c r="I22" s="16">
        <f>D22</f>
        <v>480000</v>
      </c>
      <c r="J22" s="16">
        <f t="shared" si="1"/>
        <v>1400000</v>
      </c>
    </row>
    <row r="23" spans="1:10" x14ac:dyDescent="0.2">
      <c r="A23" s="2" t="s">
        <v>31</v>
      </c>
      <c r="B23" s="19"/>
      <c r="C23" s="16">
        <f>C22-C21</f>
        <v>198813.81656269997</v>
      </c>
      <c r="D23" s="16">
        <f>D22-D21</f>
        <v>141751.26884460001</v>
      </c>
      <c r="E23" s="16">
        <f t="shared" si="0"/>
        <v>340565.08540729998</v>
      </c>
      <c r="F23" s="17"/>
      <c r="G23" s="19"/>
      <c r="H23" s="16">
        <f>H22-H21</f>
        <v>195670</v>
      </c>
      <c r="I23" s="16">
        <f>I22-I21</f>
        <v>137610</v>
      </c>
      <c r="J23" s="16">
        <f t="shared" si="1"/>
        <v>333280</v>
      </c>
    </row>
    <row r="24" spans="1:10" x14ac:dyDescent="0.2">
      <c r="A24" s="2" t="s">
        <v>32</v>
      </c>
      <c r="B24" s="19"/>
      <c r="C24" s="16"/>
      <c r="D24" s="16"/>
      <c r="E24" s="16">
        <f t="shared" si="0"/>
        <v>0</v>
      </c>
      <c r="F24" s="17">
        <f>IF((F7+F10+F13+F19+F20)&gt;0,F7+F10+F13+F19+F20,"")</f>
        <v>7285.085407300001</v>
      </c>
      <c r="G24" s="19"/>
      <c r="H24" s="16">
        <f>IF((H7-C7+H10-C10+H13-C13+H19-C19+H20-C20)&gt;0,(H7-C7+H10-C10+H13-C13+H19-C19+H20-C20),0)</f>
        <v>3143.816562699998</v>
      </c>
      <c r="I24" s="16">
        <f>IF((I7-D7+I10-D10+I13-D13+I19-D19+I20-D20)&gt;0,(I7-D7+I10-D10+I13-D13+I19-D19+I20-D20),0)</f>
        <v>4141.2688446000011</v>
      </c>
      <c r="J24" s="16">
        <f t="shared" si="1"/>
        <v>7285.0854072999991</v>
      </c>
    </row>
    <row r="25" spans="1:10" x14ac:dyDescent="0.2">
      <c r="A25" s="2" t="s">
        <v>33</v>
      </c>
      <c r="B25" s="19"/>
      <c r="C25" s="16"/>
      <c r="D25" s="16"/>
      <c r="E25" s="16">
        <f t="shared" si="0"/>
        <v>0</v>
      </c>
      <c r="F25" s="17" t="str">
        <f>IF((F7+F10+F13+F19+F20)&lt;0,F7+F10+F13+F19+F20,"")</f>
        <v/>
      </c>
      <c r="G25" s="19"/>
      <c r="H25" s="16">
        <f>IF((H7-C7+H10-C10+H13-C13+H19-C19+H20-C20)&lt;0,(H7-C7+H10-C10+H13-C13+H19-C19+H20-C20),0)</f>
        <v>0</v>
      </c>
      <c r="I25" s="16">
        <f>IF((I7-D7+I10-D10+I13-D13+I19-D19+I20-D20)&lt;0,(I7-D7+I10-D10+I13-D13+I19-D19+I20-D20),0)</f>
        <v>0</v>
      </c>
      <c r="J25" s="16">
        <f t="shared" si="1"/>
        <v>0</v>
      </c>
    </row>
    <row r="26" spans="1:10" ht="13.5" thickBot="1" x14ac:dyDescent="0.25">
      <c r="A26" s="4" t="s">
        <v>34</v>
      </c>
      <c r="B26" s="20"/>
      <c r="C26" s="18">
        <f>C23</f>
        <v>198813.81656269997</v>
      </c>
      <c r="D26" s="18">
        <f>D23</f>
        <v>141751.26884460001</v>
      </c>
      <c r="E26" s="18">
        <f t="shared" si="0"/>
        <v>340565.08540729998</v>
      </c>
      <c r="F26" s="18"/>
      <c r="G26" s="20"/>
      <c r="H26" s="18">
        <f>H23+H24+H25</f>
        <v>198813.8165627</v>
      </c>
      <c r="I26" s="18">
        <f>I23+I24+I25</f>
        <v>141751.26884460001</v>
      </c>
      <c r="J26" s="18">
        <f t="shared" si="1"/>
        <v>340565.08540730004</v>
      </c>
    </row>
    <row r="27" spans="1:10" ht="13.5" thickTop="1" x14ac:dyDescent="0.2"/>
    <row r="30" spans="1:10" x14ac:dyDescent="0.2"/>
  </sheetData>
  <mergeCells count="5">
    <mergeCell ref="A3:J3"/>
    <mergeCell ref="A4:A5"/>
    <mergeCell ref="B4:E4"/>
    <mergeCell ref="F4:F5"/>
    <mergeCell ref="G4:J4"/>
  </mergeCells>
  <phoneticPr fontId="4" type="noConversion"/>
  <conditionalFormatting sqref="A4:A26">
    <cfRule type="expression" dxfId="22" priority="1" stopIfTrue="1">
      <formula>ISBLANK(A4)</formula>
    </cfRule>
    <cfRule type="expression" dxfId="21" priority="2" stopIfTrue="1">
      <formula>ISTEXT(A4)</formula>
    </cfRule>
  </conditionalFormatting>
  <conditionalFormatting sqref="F7 F10 F13 F19:F20 F24">
    <cfRule type="cellIs" dxfId="20" priority="3" stopIfTrue="1" operator="greaterThan">
      <formula>0</formula>
    </cfRule>
    <cfRule type="cellIs" dxfId="19" priority="4" stopIfTrue="1" operator="equal">
      <formula>0</formula>
    </cfRule>
    <cfRule type="cellIs" dxfId="18" priority="5" stopIfTrue="1" operator="lessThan">
      <formula>0</formula>
    </cfRule>
  </conditionalFormatting>
  <conditionalFormatting sqref="B4:E4">
    <cfRule type="expression" dxfId="17" priority="6" stopIfTrue="1">
      <formula>ISTEXT(B4)</formula>
    </cfRule>
    <cfRule type="expression" dxfId="16" priority="7" stopIfTrue="1">
      <formula>ISNUMBER(B6)</formula>
    </cfRule>
    <cfRule type="expression" dxfId="15" priority="8" stopIfTrue="1">
      <formula>ISBLANK(B6)</formula>
    </cfRule>
  </conditionalFormatting>
  <conditionalFormatting sqref="B6:E26">
    <cfRule type="expression" dxfId="14" priority="9" stopIfTrue="1">
      <formula>Istttext(B6)</formula>
    </cfRule>
    <cfRule type="expression" dxfId="13" priority="10" stopIfTrue="1">
      <formula>ISNUMBER(B6)</formula>
    </cfRule>
    <cfRule type="expression" dxfId="12" priority="11" stopIfTrue="1">
      <formula>ISBLANK(B6)</formula>
    </cfRule>
  </conditionalFormatting>
  <conditionalFormatting sqref="G6:J26">
    <cfRule type="expression" dxfId="11" priority="12" stopIfTrue="1">
      <formula>Istttext(G6)</formula>
    </cfRule>
    <cfRule type="expression" dxfId="10" priority="13" stopIfTrue="1">
      <formula>ISNUMBER(G6)</formula>
    </cfRule>
    <cfRule type="expression" dxfId="9" priority="14" stopIfTrue="1">
      <formula>ISBLANK(G6)</formula>
    </cfRule>
  </conditionalFormatting>
  <conditionalFormatting sqref="G4:J4">
    <cfRule type="expression" dxfId="8" priority="15" stopIfTrue="1">
      <formula>ISTEXT(G4)</formula>
    </cfRule>
    <cfRule type="expression" dxfId="7" priority="16" stopIfTrue="1">
      <formula>ISNUMBER(G6)</formula>
    </cfRule>
    <cfRule type="expression" dxfId="6" priority="17" stopIfTrue="1">
      <formula>ISBLANK(G6)</formula>
    </cfRule>
  </conditionalFormatting>
  <pageMargins left="0.78740157480314965" right="0.39370078740157483" top="0.39370078740157483" bottom="0.39370078740157483" header="0.51181102362204722" footer="0.51181102362204722"/>
  <pageSetup paperSize="9" scale="86" orientation="landscape" cellComments="asDisplayed"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1C4FA-C1C7-4C28-B547-9E4CABB910FB}">
  <dimension ref="A1:Q37"/>
  <sheetViews>
    <sheetView topLeftCell="A7" zoomScaleNormal="100" workbookViewId="0">
      <selection activeCell="H7" sqref="H7"/>
    </sheetView>
  </sheetViews>
  <sheetFormatPr baseColWidth="10" defaultRowHeight="12.75" x14ac:dyDescent="0.2"/>
  <cols>
    <col min="1" max="1" width="14.7109375" customWidth="1"/>
    <col min="2" max="2" width="11.7109375" bestFit="1" customWidth="1"/>
    <col min="4" max="4" width="16" customWidth="1"/>
    <col min="6" max="6" width="8.7109375" customWidth="1"/>
  </cols>
  <sheetData>
    <row r="1" spans="1:6" ht="33" customHeight="1" x14ac:dyDescent="0.4">
      <c r="A1" s="36" t="s">
        <v>63</v>
      </c>
      <c r="B1" s="36"/>
      <c r="C1" s="36"/>
      <c r="D1" s="36"/>
      <c r="E1" s="36"/>
      <c r="F1" s="36"/>
    </row>
    <row r="3" spans="1:6" x14ac:dyDescent="0.2"/>
    <row r="7" spans="1:6" ht="14.25" customHeight="1" x14ac:dyDescent="0.2"/>
    <row r="8" spans="1:6" ht="90.75" customHeight="1" x14ac:dyDescent="0.2"/>
    <row r="9" spans="1:6" ht="315.75" customHeight="1" x14ac:dyDescent="0.2"/>
    <row r="10" spans="1:6" ht="189.75" customHeight="1" x14ac:dyDescent="0.2"/>
    <row r="11" spans="1:6" ht="21.75" customHeight="1" x14ac:dyDescent="0.25">
      <c r="A11" s="7" t="s">
        <v>52</v>
      </c>
      <c r="E11" t="s">
        <v>71</v>
      </c>
      <c r="F11" s="8">
        <v>50</v>
      </c>
    </row>
    <row r="13" spans="1:6" ht="25.5" x14ac:dyDescent="0.2">
      <c r="A13" s="35" t="s">
        <v>53</v>
      </c>
      <c r="B13" s="35" t="s">
        <v>54</v>
      </c>
      <c r="C13" s="35" t="s">
        <v>56</v>
      </c>
      <c r="D13" s="35" t="s">
        <v>57</v>
      </c>
      <c r="E13" s="35" t="s">
        <v>55</v>
      </c>
      <c r="F13" s="28" t="s">
        <v>117</v>
      </c>
    </row>
    <row r="15" spans="1:6" x14ac:dyDescent="0.2">
      <c r="A15" t="s">
        <v>58</v>
      </c>
      <c r="B15" s="34">
        <v>450</v>
      </c>
      <c r="C15" s="9">
        <v>19.2</v>
      </c>
      <c r="D15" s="8">
        <f>B15*C15+$F$11</f>
        <v>8690</v>
      </c>
      <c r="E15" s="9">
        <v>25</v>
      </c>
      <c r="F15" s="23">
        <f>IF(E15&gt;C15,1,IF(E15&lt;C15,-1,0))</f>
        <v>1</v>
      </c>
    </row>
    <row r="16" spans="1:6" x14ac:dyDescent="0.2">
      <c r="A16" t="s">
        <v>59</v>
      </c>
      <c r="B16" s="34">
        <v>300</v>
      </c>
      <c r="C16" s="9">
        <v>14.8</v>
      </c>
      <c r="D16" s="8">
        <f t="shared" ref="D16:D19" si="0">B16*C16+$F$11</f>
        <v>4490</v>
      </c>
      <c r="E16" s="9">
        <v>16</v>
      </c>
      <c r="F16" s="23">
        <f t="shared" ref="F16:F19" si="1">IF(E16&gt;C16,1,IF(E16&lt;C16,-1,0))</f>
        <v>1</v>
      </c>
    </row>
    <row r="17" spans="1:7" x14ac:dyDescent="0.2">
      <c r="A17" t="s">
        <v>60</v>
      </c>
      <c r="B17" s="34">
        <v>250</v>
      </c>
      <c r="C17" s="9">
        <v>22</v>
      </c>
      <c r="D17" s="8">
        <f t="shared" si="0"/>
        <v>5550</v>
      </c>
      <c r="E17" s="9">
        <v>22</v>
      </c>
      <c r="F17" s="23">
        <f>IF(E17&gt;C17,1,IF(E17&lt;C17,-1,0))</f>
        <v>0</v>
      </c>
    </row>
    <row r="18" spans="1:7" x14ac:dyDescent="0.2">
      <c r="A18" t="s">
        <v>61</v>
      </c>
      <c r="B18" s="34">
        <v>900</v>
      </c>
      <c r="C18" s="9">
        <v>78</v>
      </c>
      <c r="D18" s="8">
        <f t="shared" si="0"/>
        <v>70250</v>
      </c>
      <c r="E18" s="9">
        <v>73</v>
      </c>
      <c r="F18" s="23">
        <f>IF(E18&gt;C18,1,IF(E18&lt;C18,-1,0))</f>
        <v>-1</v>
      </c>
    </row>
    <row r="19" spans="1:7" x14ac:dyDescent="0.2">
      <c r="A19" t="s">
        <v>62</v>
      </c>
      <c r="B19" s="34">
        <v>650</v>
      </c>
      <c r="C19" s="9">
        <v>144</v>
      </c>
      <c r="D19" s="8">
        <f t="shared" si="0"/>
        <v>93650</v>
      </c>
      <c r="E19" s="9">
        <v>125</v>
      </c>
      <c r="F19" s="23">
        <f t="shared" si="1"/>
        <v>-1</v>
      </c>
    </row>
    <row r="23" spans="1:7" ht="135.75" customHeight="1" x14ac:dyDescent="0.2"/>
    <row r="24" spans="1:7" ht="180" customHeight="1" x14ac:dyDescent="0.2"/>
    <row r="25" spans="1:7" ht="405.75" customHeight="1" x14ac:dyDescent="0.2"/>
    <row r="26" spans="1:7" ht="18" x14ac:dyDescent="0.25">
      <c r="A26" s="7" t="s">
        <v>64</v>
      </c>
    </row>
    <row r="28" spans="1:7" ht="51" x14ac:dyDescent="0.2">
      <c r="A28" s="25" t="s">
        <v>118</v>
      </c>
      <c r="B28" s="26" t="s">
        <v>51</v>
      </c>
      <c r="C28" s="27" t="s">
        <v>119</v>
      </c>
      <c r="D28" s="26" t="s">
        <v>36</v>
      </c>
      <c r="E28" s="27" t="s">
        <v>120</v>
      </c>
      <c r="F28" s="27" t="s">
        <v>121</v>
      </c>
      <c r="G28" s="27" t="s">
        <v>122</v>
      </c>
    </row>
    <row r="29" spans="1:7" ht="25.5" x14ac:dyDescent="0.2">
      <c r="A29" s="28" t="s">
        <v>123</v>
      </c>
      <c r="B29" s="29">
        <v>280000</v>
      </c>
      <c r="D29" s="30">
        <f>B29*2</f>
        <v>560000</v>
      </c>
    </row>
    <row r="30" spans="1:7" x14ac:dyDescent="0.2">
      <c r="A30" s="24" t="s">
        <v>124</v>
      </c>
      <c r="B30" s="29">
        <v>285000</v>
      </c>
      <c r="C30" s="31">
        <f>IF(B30&gt;1.2*B29,2,IF(B30&gt;1.1*B29,1,(IF(B30&lt;0.8*B29,-2,IF(B30&lt;0.9*B29,-1,0)))))</f>
        <v>0</v>
      </c>
      <c r="D30" s="30">
        <f t="shared" ref="D30:D35" si="2">B30*2</f>
        <v>570000</v>
      </c>
      <c r="E30" s="31">
        <f>IF(D30&gt;1.2*D29,2,IF(D30&gt;1.1*D29,1,(IF(D30&lt;0.8*D29,-2,IF(D30&lt;0.9*D29,-1,0)))))</f>
        <v>0</v>
      </c>
      <c r="F30">
        <f>IF(D30&gt;1.2*D29,2,IF(D30&gt;1.1*D29,1,(IF(D30&lt;0.8*D29,-2,IF(D30&lt;0.9*D29,-1,0)))))</f>
        <v>0</v>
      </c>
      <c r="G30">
        <f>IF(D30&gt;1.2*D29,2,IF(D30&gt;1.1*D29,1,(IF(D30&lt;0.8*D29,-2,IF(D30&lt;0.9*D29,-1,0)))))</f>
        <v>0</v>
      </c>
    </row>
    <row r="31" spans="1:7" x14ac:dyDescent="0.2">
      <c r="A31" s="24" t="s">
        <v>125</v>
      </c>
      <c r="B31" s="29">
        <v>260000</v>
      </c>
      <c r="C31" s="31">
        <f t="shared" ref="C31:E35" si="3">IF(B31&gt;1.2*B30,2,IF(B31&gt;1.1*B30,1,(IF(B31&lt;0.8*B30,-2,IF(B31&lt;0.9*B30,-1,0)))))</f>
        <v>0</v>
      </c>
      <c r="D31" s="30">
        <f t="shared" si="2"/>
        <v>520000</v>
      </c>
      <c r="E31" s="31">
        <f t="shared" si="3"/>
        <v>0</v>
      </c>
      <c r="F31">
        <f t="shared" ref="F31:F35" si="4">IF(D31&gt;1.2*D30,2,IF(D31&gt;1.1*D30,1,(IF(D31&lt;0.8*D30,-2,IF(D31&lt;0.9*D30,-1,0)))))</f>
        <v>0</v>
      </c>
      <c r="G31">
        <f t="shared" ref="G31:G35" si="5">IF(D31&gt;1.2*D30,2,IF(D31&gt;1.1*D30,1,(IF(D31&lt;0.8*D30,-2,IF(D31&lt;0.9*D30,-1,0)))))</f>
        <v>0</v>
      </c>
    </row>
    <row r="32" spans="1:7" x14ac:dyDescent="0.2">
      <c r="A32" s="24" t="s">
        <v>126</v>
      </c>
      <c r="B32" s="29">
        <v>200000</v>
      </c>
      <c r="C32" s="31">
        <f t="shared" si="3"/>
        <v>-2</v>
      </c>
      <c r="D32" s="30">
        <f t="shared" si="2"/>
        <v>400000</v>
      </c>
      <c r="E32" s="31">
        <f t="shared" si="3"/>
        <v>-2</v>
      </c>
      <c r="F32">
        <f t="shared" si="4"/>
        <v>-2</v>
      </c>
      <c r="G32">
        <f t="shared" si="5"/>
        <v>-2</v>
      </c>
    </row>
    <row r="33" spans="1:17" x14ac:dyDescent="0.2">
      <c r="A33" s="24" t="s">
        <v>127</v>
      </c>
      <c r="B33" s="29">
        <v>251000</v>
      </c>
      <c r="C33" s="31">
        <f t="shared" si="3"/>
        <v>2</v>
      </c>
      <c r="D33" s="30">
        <f t="shared" si="2"/>
        <v>502000</v>
      </c>
      <c r="E33" s="31">
        <f t="shared" si="3"/>
        <v>2</v>
      </c>
      <c r="F33">
        <f t="shared" si="4"/>
        <v>2</v>
      </c>
      <c r="G33">
        <f t="shared" si="5"/>
        <v>2</v>
      </c>
    </row>
    <row r="34" spans="1:17" x14ac:dyDescent="0.2">
      <c r="A34" s="24" t="s">
        <v>128</v>
      </c>
      <c r="B34" s="29">
        <v>300000</v>
      </c>
      <c r="C34" s="31">
        <f t="shared" si="3"/>
        <v>1</v>
      </c>
      <c r="D34" s="30">
        <f t="shared" si="2"/>
        <v>600000</v>
      </c>
      <c r="E34" s="31">
        <f t="shared" si="3"/>
        <v>1</v>
      </c>
      <c r="F34">
        <f t="shared" si="4"/>
        <v>1</v>
      </c>
      <c r="G34">
        <f t="shared" si="5"/>
        <v>1</v>
      </c>
    </row>
    <row r="35" spans="1:17" x14ac:dyDescent="0.2">
      <c r="A35" s="24" t="s">
        <v>129</v>
      </c>
      <c r="B35" s="29">
        <v>260000</v>
      </c>
      <c r="C35" s="31">
        <f t="shared" si="3"/>
        <v>-1</v>
      </c>
      <c r="D35" s="30">
        <f t="shared" si="2"/>
        <v>520000</v>
      </c>
      <c r="E35" s="31">
        <f t="shared" si="3"/>
        <v>-1</v>
      </c>
      <c r="F35">
        <f t="shared" si="4"/>
        <v>-1</v>
      </c>
      <c r="G35">
        <f t="shared" si="5"/>
        <v>-1</v>
      </c>
      <c r="Q35" s="32"/>
    </row>
    <row r="36" spans="1:17" x14ac:dyDescent="0.2">
      <c r="A36" s="24"/>
    </row>
    <row r="37" spans="1:17" x14ac:dyDescent="0.2">
      <c r="D37" s="33"/>
    </row>
  </sheetData>
  <mergeCells count="1">
    <mergeCell ref="A1:F1"/>
  </mergeCells>
  <conditionalFormatting sqref="D29:D35">
    <cfRule type="dataBar" priority="8">
      <dataBar>
        <cfvo type="min"/>
        <cfvo type="max"/>
        <color theme="7"/>
      </dataBar>
      <extLst>
        <ext xmlns:x14="http://schemas.microsoft.com/office/spreadsheetml/2009/9/main" uri="{B025F937-C7B1-47D3-B67F-A62EFF666E3E}">
          <x14:id>{1CE21E3F-FE3F-4CE5-B169-9DAC2C40A991}</x14:id>
        </ext>
      </extLst>
    </cfRule>
  </conditionalFormatting>
  <conditionalFormatting sqref="N21">
    <cfRule type="dataBar" priority="7">
      <dataBar>
        <cfvo type="min"/>
        <cfvo type="max"/>
        <color rgb="FFFFB628"/>
      </dataBar>
      <extLst>
        <ext xmlns:x14="http://schemas.microsoft.com/office/spreadsheetml/2009/9/main" uri="{B025F937-C7B1-47D3-B67F-A62EFF666E3E}">
          <x14:id>{4795649E-C4E3-4895-A1B2-1BD1FC5712FD}</x14:id>
        </ext>
      </extLst>
    </cfRule>
  </conditionalFormatting>
  <conditionalFormatting sqref="F30:F35">
    <cfRule type="dataBar" priority="6">
      <dataBar showValue="0">
        <cfvo type="min"/>
        <cfvo type="max"/>
        <color rgb="FF638EC6"/>
      </dataBar>
      <extLst>
        <ext xmlns:x14="http://schemas.microsoft.com/office/spreadsheetml/2009/9/main" uri="{B025F937-C7B1-47D3-B67F-A62EFF666E3E}">
          <x14:id>{A36DB5F2-284F-47AB-B7D4-E59D4C56B1AF}</x14:id>
        </ext>
      </extLst>
    </cfRule>
  </conditionalFormatting>
  <conditionalFormatting sqref="G30:G35">
    <cfRule type="colorScale" priority="5">
      <colorScale>
        <cfvo type="min"/>
        <cfvo type="percentile" val="50"/>
        <cfvo type="max"/>
        <color rgb="FFF8696B"/>
        <color rgb="FFFFEB84"/>
        <color rgb="FF63BE7B"/>
      </colorScale>
    </cfRule>
  </conditionalFormatting>
  <conditionalFormatting sqref="C30:C35">
    <cfRule type="iconSet" priority="4">
      <iconSet iconSet="5Arrows" showValue="0">
        <cfvo type="percent" val="0"/>
        <cfvo type="num" val="-2" gte="0"/>
        <cfvo type="num" val="-1" gte="0"/>
        <cfvo type="num" val="1"/>
        <cfvo type="num" val="2"/>
      </iconSet>
    </cfRule>
  </conditionalFormatting>
  <conditionalFormatting sqref="I24:I25">
    <cfRule type="iconSet" priority="3">
      <iconSet>
        <cfvo type="percent" val="0"/>
        <cfvo type="percent" val="33"/>
        <cfvo type="percent" val="67"/>
      </iconSet>
    </cfRule>
  </conditionalFormatting>
  <conditionalFormatting sqref="E30:E35">
    <cfRule type="iconSet" priority="2">
      <iconSet iconSet="5Arrows" showValue="0">
        <cfvo type="percent" val="0"/>
        <cfvo type="num" val="-2" gte="0"/>
        <cfvo type="num" val="-1" gte="0"/>
        <cfvo type="num" val="1"/>
        <cfvo type="num" val="2"/>
      </iconSet>
    </cfRule>
  </conditionalFormatting>
  <conditionalFormatting sqref="F15:F19">
    <cfRule type="iconSet" priority="1">
      <iconSet iconSet="3Arrows" showValue="0">
        <cfvo type="percent" val="0"/>
        <cfvo type="num" val="0"/>
        <cfvo type="num" val="1"/>
      </iconSet>
    </cfRule>
  </conditionalFormatting>
  <pageMargins left="0.78740157480314965" right="0.19685039370078741" top="0.98425196850393704" bottom="0.98425196850393704" header="0.51181102362204722" footer="0.51181102362204722"/>
  <pageSetup paperSize="9" orientation="portrait" cellComments="asDisplayed"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dataBar" id="{1CE21E3F-FE3F-4CE5-B169-9DAC2C40A991}">
            <x14:dataBar minLength="0" maxLength="100" border="1" negativeBarBorderColorSameAsPositive="0">
              <x14:cfvo type="autoMin"/>
              <x14:cfvo type="autoMax"/>
              <x14:borderColor theme="4" tint="-0.249977111117893"/>
              <x14:negativeFillColor rgb="FFFF0000"/>
              <x14:negativeBorderColor rgb="FFFF0000"/>
              <x14:axisColor rgb="FF000000"/>
            </x14:dataBar>
          </x14:cfRule>
          <xm:sqref>D29:D35</xm:sqref>
        </x14:conditionalFormatting>
        <x14:conditionalFormatting xmlns:xm="http://schemas.microsoft.com/office/excel/2006/main">
          <x14:cfRule type="dataBar" id="{4795649E-C4E3-4895-A1B2-1BD1FC5712FD}">
            <x14:dataBar minLength="0" maxLength="100" border="1" negativeBarBorderColorSameAsPositive="0">
              <x14:cfvo type="autoMin"/>
              <x14:cfvo type="autoMax"/>
              <x14:borderColor rgb="FFFFB628"/>
              <x14:negativeFillColor rgb="FFFF0000"/>
              <x14:negativeBorderColor rgb="FFFF0000"/>
              <x14:axisColor rgb="FF000000"/>
            </x14:dataBar>
          </x14:cfRule>
          <xm:sqref>N21</xm:sqref>
        </x14:conditionalFormatting>
        <x14:conditionalFormatting xmlns:xm="http://schemas.microsoft.com/office/excel/2006/main">
          <x14:cfRule type="dataBar" id="{A36DB5F2-284F-47AB-B7D4-E59D4C56B1AF}">
            <x14:dataBar minLength="0" maxLength="100">
              <x14:cfvo type="autoMin"/>
              <x14:cfvo type="autoMax"/>
              <x14:negativeFillColor rgb="FFFF0000"/>
              <x14:axisColor rgb="FF000000"/>
            </x14:dataBar>
          </x14:cfRule>
          <xm:sqref>F30:F35</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0"/>
  <sheetViews>
    <sheetView topLeftCell="A2" workbookViewId="0">
      <selection activeCell="F14" sqref="F14"/>
    </sheetView>
  </sheetViews>
  <sheetFormatPr baseColWidth="10" defaultRowHeight="12.75" x14ac:dyDescent="0.2"/>
  <cols>
    <col min="1" max="1" width="14.7109375" customWidth="1"/>
    <col min="3" max="3" width="11.5703125" bestFit="1" customWidth="1"/>
    <col min="4" max="4" width="11.85546875" bestFit="1" customWidth="1"/>
  </cols>
  <sheetData>
    <row r="1" spans="1:6" ht="26.25" x14ac:dyDescent="0.4">
      <c r="A1" s="36" t="s">
        <v>115</v>
      </c>
      <c r="B1" s="36"/>
      <c r="C1" s="36"/>
      <c r="D1" s="36"/>
      <c r="E1" s="36"/>
      <c r="F1" s="36"/>
    </row>
    <row r="4" spans="1:6" x14ac:dyDescent="0.2"/>
    <row r="7" spans="1:6" ht="375.75" customHeight="1" x14ac:dyDescent="0.2"/>
    <row r="8" spans="1:6" ht="27" customHeight="1" x14ac:dyDescent="0.2"/>
    <row r="10" spans="1:6" ht="18" x14ac:dyDescent="0.25">
      <c r="A10" s="7" t="s">
        <v>52</v>
      </c>
      <c r="E10" t="s">
        <v>71</v>
      </c>
      <c r="F10" s="8">
        <v>50</v>
      </c>
    </row>
    <row r="12" spans="1:6" x14ac:dyDescent="0.2">
      <c r="A12" t="s">
        <v>53</v>
      </c>
      <c r="B12" t="s">
        <v>54</v>
      </c>
      <c r="C12" t="s">
        <v>56</v>
      </c>
      <c r="D12" t="s">
        <v>57</v>
      </c>
      <c r="E12" t="s">
        <v>55</v>
      </c>
    </row>
    <row r="14" spans="1:6" x14ac:dyDescent="0.2">
      <c r="A14" t="s">
        <v>58</v>
      </c>
      <c r="B14">
        <v>450</v>
      </c>
      <c r="C14" s="9">
        <v>19.2</v>
      </c>
      <c r="D14" s="9">
        <f>B14*C14+$F$10</f>
        <v>8690</v>
      </c>
      <c r="E14" s="9">
        <v>25</v>
      </c>
      <c r="F14" s="11" t="str">
        <f>IF(E14&gt;C14,"h",IF(E14&lt;C14,"i","n"))</f>
        <v>h</v>
      </c>
    </row>
    <row r="15" spans="1:6" x14ac:dyDescent="0.2">
      <c r="A15" t="s">
        <v>59</v>
      </c>
      <c r="B15">
        <v>300</v>
      </c>
      <c r="C15" s="9">
        <v>14.8</v>
      </c>
      <c r="D15" s="9">
        <f t="shared" ref="D15:D17" si="0">B15*C15+$F$10</f>
        <v>4490</v>
      </c>
      <c r="E15" s="9">
        <v>16</v>
      </c>
      <c r="F15" s="11" t="str">
        <f>IF(E15&gt;C15,"h",IF(E15&lt;C15,"i","n"))</f>
        <v>h</v>
      </c>
    </row>
    <row r="16" spans="1:6" x14ac:dyDescent="0.2">
      <c r="A16" t="s">
        <v>60</v>
      </c>
      <c r="B16">
        <v>250</v>
      </c>
      <c r="C16" s="9">
        <v>22</v>
      </c>
      <c r="D16" s="9">
        <f t="shared" si="0"/>
        <v>5550</v>
      </c>
      <c r="E16" s="9">
        <v>22</v>
      </c>
      <c r="F16" s="11" t="str">
        <f>IF(E16&gt;C16,"h",IF(E16&lt;C16,"i","n"))</f>
        <v>n</v>
      </c>
    </row>
    <row r="17" spans="1:6" x14ac:dyDescent="0.2">
      <c r="A17" t="s">
        <v>61</v>
      </c>
      <c r="B17">
        <v>900</v>
      </c>
      <c r="C17" s="9">
        <v>78</v>
      </c>
      <c r="D17" s="9">
        <f t="shared" si="0"/>
        <v>70250</v>
      </c>
      <c r="E17" s="9">
        <v>73</v>
      </c>
      <c r="F17" s="11" t="str">
        <f>IF(E17&gt;C17,"h",IF(E17&lt;C17,"i","n"))</f>
        <v>i</v>
      </c>
    </row>
    <row r="18" spans="1:6" x14ac:dyDescent="0.2">
      <c r="A18" t="s">
        <v>62</v>
      </c>
      <c r="B18">
        <v>650</v>
      </c>
      <c r="C18" s="9">
        <v>144</v>
      </c>
      <c r="D18" s="9">
        <f>B18*C18</f>
        <v>93600</v>
      </c>
      <c r="E18" s="9">
        <v>125</v>
      </c>
      <c r="F18" s="11" t="str">
        <f>IF(E18&gt;C18,"h",IF(E18&lt;C18,"i","n"))</f>
        <v>i</v>
      </c>
    </row>
    <row r="21" spans="1:6" ht="18" x14ac:dyDescent="0.25">
      <c r="A21" s="7" t="s">
        <v>64</v>
      </c>
    </row>
    <row r="23" spans="1:6" x14ac:dyDescent="0.2">
      <c r="A23" t="s">
        <v>65</v>
      </c>
      <c r="B23" t="s">
        <v>51</v>
      </c>
      <c r="C23" t="s">
        <v>70</v>
      </c>
      <c r="D23" t="s">
        <v>36</v>
      </c>
      <c r="E23" t="s">
        <v>70</v>
      </c>
    </row>
    <row r="24" spans="1:6" x14ac:dyDescent="0.2">
      <c r="A24" t="s">
        <v>72</v>
      </c>
      <c r="B24" s="6">
        <v>280000</v>
      </c>
      <c r="D24" s="6">
        <f>B24*133</f>
        <v>37240000</v>
      </c>
    </row>
    <row r="25" spans="1:6" ht="25.5" x14ac:dyDescent="0.35">
      <c r="A25" t="s">
        <v>66</v>
      </c>
      <c r="B25" s="6">
        <v>350000</v>
      </c>
      <c r="C25" s="10" t="str">
        <f>IF(B25&gt;1.15*B24,"h",IF(B25&lt;0.85*B24,"i","n"))</f>
        <v>h</v>
      </c>
      <c r="D25" s="6">
        <f>B25*125</f>
        <v>43750000</v>
      </c>
      <c r="E25" s="10" t="str">
        <f>IF(D25&gt;1.15*D24,"h",IF(D25&lt;0.85*D24,"i","n"))</f>
        <v>h</v>
      </c>
    </row>
    <row r="26" spans="1:6" ht="25.5" x14ac:dyDescent="0.35">
      <c r="A26" t="s">
        <v>67</v>
      </c>
      <c r="B26" s="6">
        <v>360000</v>
      </c>
      <c r="C26" s="10" t="str">
        <f t="shared" ref="C26:E28" si="1">IF(B26&gt;1.15*B25,"h",IF(B26&lt;0.85*B25,"i","n"))</f>
        <v>n</v>
      </c>
      <c r="D26" s="6">
        <f>B26*145</f>
        <v>52200000</v>
      </c>
      <c r="E26" s="10" t="str">
        <f t="shared" si="1"/>
        <v>h</v>
      </c>
      <c r="F26" s="5"/>
    </row>
    <row r="27" spans="1:6" ht="25.5" x14ac:dyDescent="0.35">
      <c r="A27" t="s">
        <v>68</v>
      </c>
      <c r="B27" s="6">
        <v>200000</v>
      </c>
      <c r="C27" s="10" t="str">
        <f t="shared" si="1"/>
        <v>i</v>
      </c>
      <c r="D27" s="6">
        <f>B27*165</f>
        <v>33000000</v>
      </c>
      <c r="E27" s="10" t="str">
        <f t="shared" si="1"/>
        <v>i</v>
      </c>
      <c r="F27" s="5"/>
    </row>
    <row r="28" spans="1:6" ht="25.5" x14ac:dyDescent="0.35">
      <c r="A28" t="s">
        <v>69</v>
      </c>
      <c r="B28" s="6">
        <v>420000</v>
      </c>
      <c r="C28" s="10" t="str">
        <f t="shared" si="1"/>
        <v>h</v>
      </c>
      <c r="D28" s="6">
        <f>B28*132</f>
        <v>55440000</v>
      </c>
      <c r="E28" s="10" t="str">
        <f t="shared" si="1"/>
        <v>h</v>
      </c>
      <c r="F28" s="5" t="s">
        <v>112</v>
      </c>
    </row>
    <row r="29" spans="1:6" x14ac:dyDescent="0.2">
      <c r="F29" s="5"/>
    </row>
    <row r="30" spans="1:6" x14ac:dyDescent="0.2">
      <c r="F30" s="5"/>
    </row>
  </sheetData>
  <mergeCells count="1">
    <mergeCell ref="A1:F1"/>
  </mergeCells>
  <phoneticPr fontId="4" type="noConversion"/>
  <conditionalFormatting sqref="F14:F18">
    <cfRule type="cellIs" dxfId="5" priority="1" stopIfTrue="1" operator="equal">
      <formula>"h"</formula>
    </cfRule>
    <cfRule type="cellIs" dxfId="4" priority="2" stopIfTrue="1" operator="equal">
      <formula>"n"</formula>
    </cfRule>
    <cfRule type="cellIs" dxfId="3" priority="3" stopIfTrue="1" operator="equal">
      <formula>"i"</formula>
    </cfRule>
  </conditionalFormatting>
  <conditionalFormatting sqref="C25:C28 E25:E28">
    <cfRule type="cellIs" dxfId="2" priority="4" stopIfTrue="1" operator="equal">
      <formula>"h"</formula>
    </cfRule>
    <cfRule type="cellIs" dxfId="1" priority="5" stopIfTrue="1" operator="equal">
      <formula>"i"</formula>
    </cfRule>
    <cfRule type="cellIs" dxfId="0" priority="6" stopIfTrue="1" operator="equal">
      <formula>"n"</formula>
    </cfRule>
  </conditionalFormatting>
  <pageMargins left="0.78740157499999996" right="0.78740157499999996" top="0.984251969" bottom="0.984251969" header="0.4921259845" footer="0.4921259845"/>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Textformeln</vt:lpstr>
      <vt:lpstr>Texte trennen</vt:lpstr>
      <vt:lpstr>Glaetten Verketten IstKtext</vt:lpstr>
      <vt:lpstr>Kostenträgerblatt</vt:lpstr>
      <vt:lpstr>Tendenzanzeige</vt:lpstr>
      <vt:lpstr>Tendenzanzeige Excel 2003</vt:lpstr>
    </vt:vector>
  </TitlesOfParts>
  <Company>Staatliche Berufsschule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seel</dc:creator>
  <cp:lastModifiedBy>Roland</cp:lastModifiedBy>
  <cp:lastPrinted>2022-01-25T12:59:48Z</cp:lastPrinted>
  <dcterms:created xsi:type="dcterms:W3CDTF">2005-01-18T06:43:07Z</dcterms:created>
  <dcterms:modified xsi:type="dcterms:W3CDTF">2022-01-25T13:03:30Z</dcterms:modified>
</cp:coreProperties>
</file>